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drawings/drawing9.xml" ContentType="application/vnd.openxmlformats-officedocument.drawing+xml"/>
  <Override PartName="/xl/drawings/drawing8.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omments1.xml" ContentType="application/vnd.openxmlformats-officedocument.spreadsheetml.comments+xml"/>
  <Override PartName="/xl/comments5.xml" ContentType="application/vnd.openxmlformats-officedocument.spreadsheetml.comments+xml"/>
  <Override PartName="/xl/comments4.xml" ContentType="application/vnd.openxmlformats-officedocument.spreadsheetml.comments+xml"/>
  <Override PartName="/xl/comments2.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externalLinks/externalLink1.xml" ContentType="application/vnd.openxmlformats-officedocument.spreadsheetml.externalLink+xml"/>
  <Override PartName="/xl/calcChain.xml" ContentType="application/vnd.openxmlformats-officedocument.spreadsheetml.calcChain+xml"/>
  <Override PartName="/xl/comments6.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20" yWindow="-120" windowWidth="17520" windowHeight="11760" tabRatio="890" firstSheet="3"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ong ke phi GD" sheetId="55" r:id="rId10"/>
    <sheet name="THU NHAP" sheetId="57" state="hidden" r:id="rId11"/>
    <sheet name="TAI CHINH" sheetId="58" state="hidden" r:id="rId12"/>
    <sheet name="Sheet6" sheetId="62" state="hidden" r:id="rId13"/>
    <sheet name="LCTT" sheetId="59" state="hidden" r:id="rId14"/>
    <sheet name="HOAT DONG" sheetId="61" state="hidden" r:id="rId15"/>
    <sheet name="TAI SAN" sheetId="60" state="hidden" r:id="rId16"/>
    <sheet name="GiaTriTaiSanRong_06129" sheetId="56" r:id="rId17"/>
    <sheet name="TB 30092015" sheetId="27" state="hidden" r:id="rId18"/>
    <sheet name="Sheet1" sheetId="63" r:id="rId19"/>
  </sheets>
  <externalReferences>
    <externalReference r:id="rId20"/>
  </externalReferences>
  <definedNames>
    <definedName name="_Fill" localSheetId="3" hidden="1">#REF!</definedName>
    <definedName name="_Fill" localSheetId="16" hidden="1">#REF!</definedName>
    <definedName name="_Fill" hidden="1">#REF!</definedName>
    <definedName name="_xlnm._FilterDatabase" localSheetId="4" hidden="1">BCTaiSan_06027!$A$17:$K$17</definedName>
    <definedName name="_Key1" localSheetId="3" hidden="1">#REF!</definedName>
    <definedName name="_Key1" localSheetId="16" hidden="1">#REF!</definedName>
    <definedName name="_Key1" hidden="1">#REF!</definedName>
    <definedName name="_Key2" localSheetId="3" hidden="1">#REF!</definedName>
    <definedName name="_Key2" localSheetId="16" hidden="1">#REF!</definedName>
    <definedName name="_Key2" hidden="1">#REF!</definedName>
    <definedName name="_Order1" hidden="1">255</definedName>
    <definedName name="_Order2" hidden="1">255</definedName>
    <definedName name="_Sort" localSheetId="3" hidden="1">#REF!</definedName>
    <definedName name="_Sort" localSheetId="16" hidden="1">#REF!</definedName>
    <definedName name="_Sort" hidden="1">#REF!</definedName>
    <definedName name="_TK211" localSheetId="3" hidden="1">{"'Sheet1'!$L$16"}</definedName>
    <definedName name="_TK211" localSheetId="16" hidden="1">{"'Sheet1'!$L$16"}</definedName>
    <definedName name="_TK211" hidden="1">{"'Sheet1'!$L$16"}</definedName>
    <definedName name="AS2DocOpenMode" hidden="1">"AS2DocumentEdit"</definedName>
    <definedName name="asss" localSheetId="3" hidden="1">{"'Sheet1'!$L$16"}</definedName>
    <definedName name="asss" localSheetId="16" hidden="1">{"'Sheet1'!$L$16"}</definedName>
    <definedName name="asss" hidden="1">{"'Sheet1'!$L$16"}</definedName>
    <definedName name="asssss" localSheetId="3" hidden="1">{"'Sheet1'!$L$16"}</definedName>
    <definedName name="asssss" localSheetId="16" hidden="1">{"'Sheet1'!$L$16"}</definedName>
    <definedName name="asssss" hidden="1">{"'Sheet1'!$L$16"}</definedName>
    <definedName name="_xlnm.Database" localSheetId="16">#REF!</definedName>
    <definedName name="_xlnm.Database">#REF!</definedName>
    <definedName name="Dautu" localSheetId="3" hidden="1">{"'Sheet1'!$L$16"}</definedName>
    <definedName name="Dautu" localSheetId="16" hidden="1">{"'Sheet1'!$L$16"}</definedName>
    <definedName name="Dautu" hidden="1">{"'Sheet1'!$L$16"}</definedName>
    <definedName name="ddd" localSheetId="3" hidden="1">{"'Sheet1'!$L$16"}</definedName>
    <definedName name="ddd" localSheetId="16" hidden="1">{"'Sheet1'!$L$16"}</definedName>
    <definedName name="ddd" hidden="1">{"'Sheet1'!$L$16"}</definedName>
    <definedName name="DKCO" localSheetId="16">#REF!</definedName>
    <definedName name="DKCO">#REF!</definedName>
    <definedName name="DKNO" localSheetId="16">#REF!</definedName>
    <definedName name="DKNO">#REF!</definedName>
    <definedName name="Donvi" localSheetId="16">#REF!</definedName>
    <definedName name="Donvi">#REF!</definedName>
    <definedName name="h" localSheetId="3" hidden="1">{"'Sheet1'!$L$16"}</definedName>
    <definedName name="h" localSheetId="16" hidden="1">{"'Sheet1'!$L$16"}</definedName>
    <definedName name="h" hidden="1">{"'Sheet1'!$L$16"}</definedName>
    <definedName name="hanh" localSheetId="3" hidden="1">{"'Sheet1'!$L$16"}</definedName>
    <definedName name="hanh" localSheetId="16" hidden="1">{"'Sheet1'!$L$16"}</definedName>
    <definedName name="hanh" hidden="1">{"'Sheet1'!$L$16"}</definedName>
    <definedName name="HTML_CodePage" hidden="1">950</definedName>
    <definedName name="HTML_Control" localSheetId="3" hidden="1">{"'Sheet1'!$L$16"}</definedName>
    <definedName name="HTML_Control" localSheetId="16"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localSheetId="16" hidden="1">{"'Sheet1'!$L$16"}</definedName>
    <definedName name="huy" hidden="1">{"'Sheet1'!$L$16"}</definedName>
    <definedName name="LM" localSheetId="16">#REF!</definedName>
    <definedName name="LM">#REF!</definedName>
    <definedName name="LN" localSheetId="16">#REF!</definedName>
    <definedName name="LN">#REF!</definedName>
    <definedName name="LTKD" localSheetId="3" hidden="1">{"'Sheet1'!$L$16"}</definedName>
    <definedName name="LTKD" localSheetId="16" hidden="1">{"'Sheet1'!$L$16"}</definedName>
    <definedName name="LTKD" hidden="1">{"'Sheet1'!$L$16"}</definedName>
    <definedName name="o" localSheetId="3" hidden="1">{"'Sheet1'!$L$16"}</definedName>
    <definedName name="o" localSheetId="16" hidden="1">{"'Sheet1'!$L$16"}</definedName>
    <definedName name="o" hidden="1">{"'Sheet1'!$L$16"}</definedName>
    <definedName name="_xlnm.Print_Area" localSheetId="6">BCDanhMucDauTu_06029!$A$1:$G$84</definedName>
    <definedName name="_xlnm.Print_Area" localSheetId="5">BCKetQuaHoatDong_06028!$A$1:$F$84</definedName>
    <definedName name="_xlnm.Print_Area" localSheetId="3">BCLCGT_06262!$A$1:$E$70</definedName>
    <definedName name="_xlnm.Print_Area" localSheetId="4">BCTaiSan_06027!$A$1:$F$85</definedName>
    <definedName name="_xlnm.Print_Area" localSheetId="1">BCThuNhap_06203!$A$1:$E$91</definedName>
    <definedName name="_xlnm.Print_Area" localSheetId="2">BCTinhHinhTaiChinh_06105!$A$1:$E$109</definedName>
    <definedName name="_xlnm.Print_Area" localSheetId="8">Khac_06030!$A$1:$E$64</definedName>
    <definedName name="_xlnm.Print_Area" localSheetId="9">'Thong ke phi GD'!$A$1:$H$38</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BCThuNhap_06203!$16:$16</definedName>
    <definedName name="_xlnm.Print_Titles" localSheetId="2">BCTinhHinhTaiChinh_06105!$16:$16</definedName>
    <definedName name="_xlnm.Print_Titles" localSheetId="8">Khac_06030!$17:$17</definedName>
    <definedName name="q" localSheetId="3" hidden="1">{"'Sheet1'!$L$16"}</definedName>
    <definedName name="q" localSheetId="16" hidden="1">{"'Sheet1'!$L$16"}</definedName>
    <definedName name="q" hidden="1">{"'Sheet1'!$L$16"}</definedName>
    <definedName name="t" localSheetId="3" hidden="1">{#N/A,#N/A,FALSE,"Chi tiÆt"}</definedName>
    <definedName name="t" localSheetId="16" hidden="1">{#N/A,#N/A,FALSE,"Chi tiÆt"}</definedName>
    <definedName name="t" hidden="1">{#N/A,#N/A,FALSE,"Chi tiÆt"}</definedName>
    <definedName name="Taikhoan" localSheetId="3">#REF!</definedName>
    <definedName name="Taikhoan" localSheetId="16">#REF!</definedName>
    <definedName name="Taikhoan">#REF!</definedName>
    <definedName name="TaxTV">10%</definedName>
    <definedName name="TaxXL">5%</definedName>
    <definedName name="TH" localSheetId="3" hidden="1">{"'Sheet1'!$L$16"}</definedName>
    <definedName name="TH" localSheetId="16" hidden="1">{"'Sheet1'!$L$16"}</definedName>
    <definedName name="TH" hidden="1">{"'Sheet1'!$L$16"}</definedName>
    <definedName name="TK_BS" localSheetId="16">#REF!</definedName>
    <definedName name="TK_BS">#REF!</definedName>
    <definedName name="TK_PL" localSheetId="16">#REF!</definedName>
    <definedName name="TK_PL">#REF!</definedName>
    <definedName name="TK_TB" localSheetId="16">#REF!</definedName>
    <definedName name="TK_TB">#REF!</definedName>
    <definedName name="TKBS" localSheetId="16">#REF!</definedName>
    <definedName name="TKBS">#REF!</definedName>
    <definedName name="tt" localSheetId="3" hidden="1">{"'Sheet1'!$L$16"}</definedName>
    <definedName name="tt" localSheetId="16" hidden="1">{"'Sheet1'!$L$16"}</definedName>
    <definedName name="tt" hidden="1">{"'Sheet1'!$L$16"}</definedName>
    <definedName name="wrn.chi._.tiÆt." localSheetId="3" hidden="1">{#N/A,#N/A,FALSE,"Chi tiÆt"}</definedName>
    <definedName name="wrn.chi._.tiÆt." localSheetId="16"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16">#REF!</definedName>
    <definedName name="Ý_kiến">#REF!</definedName>
    <definedName name="YKien" localSheetId="16">#REF!</definedName>
    <definedName name="YKien">#REF!</definedName>
    <definedName name="ZYX" localSheetId="16">#REF!</definedName>
    <definedName name="ZYX">#REF!</definedName>
    <definedName name="ZZZ" localSheetId="16">#REF!</definedName>
    <definedName name="ZZZ">#REF!</definedName>
  </definedNames>
  <calcPr calcId="145621"/>
</workbook>
</file>

<file path=xl/calcChain.xml><?xml version="1.0" encoding="utf-8"?>
<calcChain xmlns="http://schemas.openxmlformats.org/spreadsheetml/2006/main">
  <c r="D47" i="51" l="1"/>
  <c r="D49" i="51"/>
  <c r="D48" i="51"/>
  <c r="E53" i="51"/>
  <c r="I21" i="55" l="1"/>
  <c r="D23" i="51" l="1"/>
  <c r="D25" i="44"/>
  <c r="D25" i="55"/>
  <c r="D68" i="50"/>
  <c r="D52" i="51"/>
  <c r="D35" i="44"/>
  <c r="D67" i="50" l="1"/>
  <c r="D71" i="46"/>
  <c r="E29" i="62" l="1"/>
  <c r="E28" i="62"/>
  <c r="D28" i="62"/>
  <c r="E27" i="62"/>
  <c r="E26" i="62"/>
  <c r="D26" i="62"/>
  <c r="E25" i="62"/>
  <c r="D25" i="62"/>
  <c r="E24" i="62"/>
  <c r="E23" i="62"/>
  <c r="E22" i="62"/>
  <c r="E21" i="62"/>
  <c r="E20" i="62"/>
  <c r="D20" i="62"/>
  <c r="E19" i="62"/>
  <c r="E18" i="62"/>
  <c r="D18" i="62"/>
  <c r="E17" i="62"/>
  <c r="D15" i="62"/>
  <c r="E15" i="62"/>
  <c r="D16" i="62"/>
  <c r="E16" i="62"/>
  <c r="E14" i="62"/>
  <c r="D14" i="62"/>
  <c r="E10" i="62"/>
  <c r="E11" i="62"/>
  <c r="E9" i="62"/>
  <c r="E6" i="62"/>
  <c r="E4" i="62"/>
  <c r="E5" i="62"/>
  <c r="E3" i="62"/>
  <c r="E50" i="61"/>
  <c r="E49" i="61"/>
  <c r="F49" i="61"/>
  <c r="E48" i="61"/>
  <c r="F48" i="61"/>
  <c r="D48" i="61"/>
  <c r="F47" i="61"/>
  <c r="D47" i="61"/>
  <c r="E46" i="61"/>
  <c r="F46" i="61"/>
  <c r="D46" i="61"/>
  <c r="E45" i="61"/>
  <c r="F45" i="61"/>
  <c r="D45" i="61"/>
  <c r="D44" i="61"/>
  <c r="E44" i="61"/>
  <c r="F44" i="61"/>
  <c r="E43" i="61"/>
  <c r="F43" i="61"/>
  <c r="D43" i="61"/>
  <c r="E42" i="61"/>
  <c r="F42" i="61"/>
  <c r="D42" i="61"/>
  <c r="D41" i="61"/>
  <c r="E41" i="61"/>
  <c r="F41" i="61"/>
  <c r="E40" i="61"/>
  <c r="F40" i="61"/>
  <c r="D40" i="61"/>
  <c r="D39" i="61"/>
  <c r="E39" i="61"/>
  <c r="F39" i="61"/>
  <c r="E38" i="61"/>
  <c r="F38" i="61"/>
  <c r="D38" i="61"/>
  <c r="E35" i="61"/>
  <c r="F35" i="61"/>
  <c r="D35" i="61"/>
  <c r="E32" i="61"/>
  <c r="F32" i="61"/>
  <c r="D32" i="61"/>
  <c r="E29" i="61"/>
  <c r="F29" i="61"/>
  <c r="D29" i="61"/>
  <c r="E26" i="61"/>
  <c r="F26" i="61"/>
  <c r="D26" i="61"/>
  <c r="E24" i="61"/>
  <c r="F24" i="61"/>
  <c r="D24" i="61"/>
  <c r="E17" i="61"/>
  <c r="F17" i="61"/>
  <c r="D17" i="61"/>
  <c r="E14" i="61"/>
  <c r="F14" i="61"/>
  <c r="D14" i="61"/>
  <c r="E12" i="61"/>
  <c r="F12" i="61"/>
  <c r="D12" i="61"/>
  <c r="E11" i="61"/>
  <c r="F11" i="61"/>
  <c r="D11" i="61"/>
  <c r="E9" i="61"/>
  <c r="F9" i="61"/>
  <c r="D9" i="61"/>
  <c r="E7" i="61"/>
  <c r="F7" i="61"/>
  <c r="D7" i="61"/>
  <c r="E5" i="61"/>
  <c r="F5" i="61"/>
  <c r="D5" i="61"/>
  <c r="E2" i="61"/>
  <c r="F2" i="61"/>
  <c r="D2" i="61"/>
  <c r="F43" i="60"/>
  <c r="F42" i="60"/>
  <c r="F41" i="60"/>
  <c r="F40" i="60"/>
  <c r="E40" i="60"/>
  <c r="E41" i="60"/>
  <c r="E42" i="60"/>
  <c r="E43" i="60"/>
  <c r="D41" i="60"/>
  <c r="D42" i="60"/>
  <c r="D43" i="60"/>
  <c r="D40" i="60"/>
  <c r="F37" i="60"/>
  <c r="E37" i="60"/>
  <c r="D37" i="60"/>
  <c r="F34" i="60"/>
  <c r="E34" i="60"/>
  <c r="D34" i="60"/>
  <c r="F30" i="60"/>
  <c r="E30" i="60"/>
  <c r="D30" i="60"/>
  <c r="E27" i="60"/>
  <c r="F27" i="60"/>
  <c r="D27" i="60"/>
  <c r="F24" i="60"/>
  <c r="E24" i="60"/>
  <c r="D24" i="60"/>
  <c r="F21" i="60"/>
  <c r="E21" i="60"/>
  <c r="D21" i="60"/>
  <c r="F16" i="60"/>
  <c r="E16" i="60"/>
  <c r="D16" i="60"/>
  <c r="F13" i="60"/>
  <c r="E13" i="60"/>
  <c r="D13" i="60"/>
  <c r="F8" i="60"/>
  <c r="F7" i="60"/>
  <c r="F6" i="60"/>
  <c r="F3" i="60"/>
  <c r="E7" i="60"/>
  <c r="D7" i="60"/>
  <c r="E8" i="60"/>
  <c r="D8" i="60"/>
  <c r="E6" i="60"/>
  <c r="D6" i="60"/>
  <c r="E3" i="60"/>
  <c r="D3" i="60"/>
  <c r="E4" i="59"/>
  <c r="E5" i="59"/>
  <c r="D6" i="59"/>
  <c r="E6" i="59"/>
  <c r="E7" i="59"/>
  <c r="E8" i="59"/>
  <c r="E9" i="59"/>
  <c r="E10" i="59"/>
  <c r="D11" i="59"/>
  <c r="E11" i="59"/>
  <c r="D12" i="59"/>
  <c r="E12" i="59"/>
  <c r="E13" i="59"/>
  <c r="E14" i="59"/>
  <c r="E15" i="59"/>
  <c r="E16" i="59"/>
  <c r="E17" i="59"/>
  <c r="E18" i="59"/>
  <c r="E19" i="59"/>
  <c r="E20" i="59"/>
  <c r="D21" i="59"/>
  <c r="E21" i="59"/>
  <c r="E22" i="59"/>
  <c r="D23" i="59"/>
  <c r="E23" i="59"/>
  <c r="E24" i="59"/>
  <c r="E25" i="59"/>
  <c r="D26" i="59"/>
  <c r="E26" i="59"/>
  <c r="D27" i="59"/>
  <c r="E27" i="59"/>
  <c r="D28" i="59"/>
  <c r="E28" i="59"/>
  <c r="E29" i="59"/>
  <c r="E30" i="59"/>
  <c r="E31" i="59"/>
  <c r="E32" i="59"/>
  <c r="E33" i="59"/>
  <c r="D34" i="59"/>
  <c r="E34" i="59"/>
  <c r="D35" i="59"/>
  <c r="E35" i="59"/>
  <c r="E36" i="59"/>
  <c r="E37" i="59"/>
  <c r="E38" i="59"/>
  <c r="D39" i="59"/>
  <c r="E39" i="59"/>
  <c r="D40" i="59"/>
  <c r="E40" i="59"/>
  <c r="E41" i="59"/>
  <c r="E3" i="59"/>
  <c r="E4" i="58"/>
  <c r="E5" i="58"/>
  <c r="E6" i="58"/>
  <c r="E7" i="58"/>
  <c r="E8" i="58"/>
  <c r="E9" i="58"/>
  <c r="E10" i="58"/>
  <c r="E12" i="58"/>
  <c r="E13" i="58"/>
  <c r="E15" i="58"/>
  <c r="E16" i="58"/>
  <c r="E17" i="58"/>
  <c r="E18" i="58"/>
  <c r="E19" i="58"/>
  <c r="E20" i="58"/>
  <c r="E21" i="58"/>
  <c r="E22" i="58"/>
  <c r="E23" i="58"/>
  <c r="E24" i="58"/>
  <c r="E25" i="58"/>
  <c r="E26" i="58"/>
  <c r="E27" i="58"/>
  <c r="E28" i="58"/>
  <c r="E29" i="58"/>
  <c r="E30" i="58"/>
  <c r="E31" i="58"/>
  <c r="E32" i="58"/>
  <c r="E33" i="58"/>
  <c r="E34" i="58"/>
  <c r="E35" i="58"/>
  <c r="E36" i="58"/>
  <c r="E37" i="58"/>
  <c r="E39" i="58"/>
  <c r="E40" i="58"/>
  <c r="E41" i="58"/>
  <c r="E42" i="58"/>
  <c r="E43" i="58"/>
  <c r="E44" i="58"/>
  <c r="E45" i="58"/>
  <c r="E3" i="58"/>
  <c r="D4" i="58"/>
  <c r="D5" i="58"/>
  <c r="D6" i="58"/>
  <c r="D7" i="58"/>
  <c r="D8" i="58"/>
  <c r="D9" i="58"/>
  <c r="D10" i="58"/>
  <c r="D12" i="58"/>
  <c r="D13" i="58"/>
  <c r="D15" i="58"/>
  <c r="D16" i="58"/>
  <c r="D17" i="58"/>
  <c r="D18" i="58"/>
  <c r="D19" i="58"/>
  <c r="D20" i="58"/>
  <c r="D21" i="58"/>
  <c r="D22" i="58"/>
  <c r="D23" i="58"/>
  <c r="D24" i="58"/>
  <c r="D25" i="58"/>
  <c r="D26" i="58"/>
  <c r="D27" i="58"/>
  <c r="D28" i="58"/>
  <c r="D29" i="58"/>
  <c r="D30" i="58"/>
  <c r="D31" i="58"/>
  <c r="D32" i="58"/>
  <c r="D33" i="58"/>
  <c r="D34" i="58"/>
  <c r="D35" i="58"/>
  <c r="D36" i="58"/>
  <c r="D37" i="58"/>
  <c r="D39" i="58"/>
  <c r="D40" i="58"/>
  <c r="D41" i="58"/>
  <c r="D42" i="58"/>
  <c r="D43" i="58"/>
  <c r="D44" i="58"/>
  <c r="D45" i="58"/>
  <c r="D3" i="58"/>
  <c r="E27" i="57"/>
  <c r="D27" i="57"/>
  <c r="E7" i="57"/>
  <c r="E8" i="57"/>
  <c r="E9" i="57"/>
  <c r="E10" i="57"/>
  <c r="E11" i="57"/>
  <c r="E12" i="57"/>
  <c r="E13" i="57"/>
  <c r="E14" i="57"/>
  <c r="E15" i="57"/>
  <c r="E16" i="57"/>
  <c r="E17" i="57"/>
  <c r="E18" i="57"/>
  <c r="E19" i="57"/>
  <c r="E20" i="57"/>
  <c r="E21" i="57"/>
  <c r="E22" i="57"/>
  <c r="E23" i="57"/>
  <c r="E24" i="57"/>
  <c r="E25" i="57"/>
  <c r="E26" i="57"/>
  <c r="E28" i="57"/>
  <c r="E29" i="57"/>
  <c r="E30" i="57"/>
  <c r="E31" i="57"/>
  <c r="E32" i="57"/>
  <c r="E33" i="57"/>
  <c r="E34" i="57"/>
  <c r="E35" i="57"/>
  <c r="E36" i="57"/>
  <c r="E6" i="57"/>
  <c r="D26" i="57"/>
  <c r="D28" i="57"/>
  <c r="D29" i="57"/>
  <c r="D30" i="57"/>
  <c r="D31" i="57"/>
  <c r="D32" i="57"/>
  <c r="D33" i="57"/>
  <c r="D34" i="57"/>
  <c r="D35" i="57"/>
  <c r="D36" i="57"/>
  <c r="D23" i="57"/>
  <c r="D24" i="57"/>
  <c r="D25" i="57"/>
  <c r="D7" i="57"/>
  <c r="D8" i="57"/>
  <c r="D9" i="57"/>
  <c r="D10" i="57"/>
  <c r="D11" i="57"/>
  <c r="D12" i="57"/>
  <c r="D13" i="57"/>
  <c r="D14" i="57"/>
  <c r="D15" i="57"/>
  <c r="D16" i="57"/>
  <c r="D17" i="57"/>
  <c r="D18" i="57"/>
  <c r="D19" i="57"/>
  <c r="D20" i="57"/>
  <c r="D21" i="57"/>
  <c r="D22" i="57"/>
  <c r="D6" i="57"/>
  <c r="E5" i="57"/>
  <c r="D5" i="57"/>
  <c r="E4" i="57"/>
  <c r="D4" i="57"/>
  <c r="E3" i="57"/>
  <c r="D3" i="57"/>
  <c r="E2" i="57"/>
  <c r="D2" i="57"/>
  <c r="D29" i="62" l="1"/>
  <c r="D13" i="56" l="1"/>
  <c r="D12" i="56"/>
  <c r="A6" i="56"/>
  <c r="E17" i="56" l="1"/>
  <c r="E18" i="56"/>
  <c r="E21" i="56"/>
  <c r="E47" i="61"/>
  <c r="D24" i="44"/>
  <c r="D10" i="62" s="1"/>
  <c r="D23" i="44"/>
  <c r="D9" i="62" s="1"/>
  <c r="D22" i="44"/>
  <c r="D6" i="62" s="1"/>
  <c r="D21" i="44"/>
  <c r="D5" i="62" s="1"/>
  <c r="D20" i="44"/>
  <c r="D4" i="62" s="1"/>
  <c r="D19" i="44"/>
  <c r="D3" i="62" s="1"/>
  <c r="D11" i="62"/>
  <c r="E22" i="55"/>
  <c r="F22" i="55" s="1"/>
  <c r="F65" i="49"/>
  <c r="C14" i="55"/>
  <c r="C13" i="55"/>
  <c r="A5" i="55"/>
  <c r="D44" i="49"/>
  <c r="D50" i="49" s="1"/>
  <c r="D25" i="51"/>
  <c r="D10" i="59" s="1"/>
  <c r="D31" i="44"/>
  <c r="D40" i="51"/>
  <c r="D25" i="59" s="1"/>
  <c r="D39" i="51"/>
  <c r="D24" i="59" s="1"/>
  <c r="B14" i="51"/>
  <c r="B13" i="51"/>
  <c r="A5" i="51"/>
  <c r="D20" i="51"/>
  <c r="D53" i="51"/>
  <c r="D35" i="51"/>
  <c r="D20" i="59" s="1"/>
  <c r="D34" i="51"/>
  <c r="D19" i="59" s="1"/>
  <c r="D33" i="51"/>
  <c r="D18" i="59" s="1"/>
  <c r="D32" i="51"/>
  <c r="D17" i="59" s="1"/>
  <c r="D31" i="51"/>
  <c r="D16" i="59" s="1"/>
  <c r="D30" i="51"/>
  <c r="D15" i="59" s="1"/>
  <c r="D29" i="51"/>
  <c r="D14" i="59" s="1"/>
  <c r="D28" i="51"/>
  <c r="D13" i="59" s="1"/>
  <c r="D24" i="51"/>
  <c r="D9" i="59" s="1"/>
  <c r="D18" i="51"/>
  <c r="D3" i="59" s="1"/>
  <c r="F59" i="49"/>
  <c r="D36" i="44"/>
  <c r="D34" i="44"/>
  <c r="D19" i="62" s="1"/>
  <c r="C14" i="49"/>
  <c r="C13" i="49"/>
  <c r="A5" i="49"/>
  <c r="B14" i="47"/>
  <c r="B13" i="47"/>
  <c r="C14" i="44"/>
  <c r="C13" i="44"/>
  <c r="A5" i="44"/>
  <c r="G13" i="42"/>
  <c r="G12" i="42"/>
  <c r="A4" i="42"/>
  <c r="C14" i="50"/>
  <c r="C13" i="50"/>
  <c r="A5" i="50"/>
  <c r="C14" i="43"/>
  <c r="C13" i="43"/>
  <c r="A5" i="43"/>
  <c r="D30" i="44" l="1"/>
  <c r="D17" i="62" s="1"/>
  <c r="E21" i="55"/>
  <c r="F21" i="55" s="1"/>
  <c r="E24" i="55"/>
  <c r="F24" i="55" s="1"/>
  <c r="D50" i="61"/>
  <c r="D49" i="61"/>
  <c r="E23" i="55"/>
  <c r="F23" i="55" s="1"/>
  <c r="D32" i="44"/>
  <c r="D21" i="62"/>
  <c r="D8" i="59"/>
  <c r="D5" i="59"/>
  <c r="D27" i="62"/>
  <c r="D24" i="62"/>
  <c r="D51" i="51"/>
  <c r="D38" i="59"/>
  <c r="F44" i="49"/>
  <c r="F50" i="49" s="1"/>
  <c r="D44" i="51"/>
  <c r="D29" i="59" s="1"/>
  <c r="E24" i="56"/>
  <c r="D19" i="51"/>
  <c r="F25" i="55" l="1"/>
  <c r="F66" i="49"/>
  <c r="D22" i="51"/>
  <c r="D4" i="59"/>
  <c r="D22" i="62"/>
  <c r="D23" i="62"/>
  <c r="D37" i="59"/>
  <c r="G50" i="49" l="1"/>
  <c r="G63" i="49"/>
  <c r="D36" i="59"/>
  <c r="D37" i="51"/>
  <c r="D22" i="59" s="1"/>
  <c r="D7" i="59"/>
  <c r="G56" i="49" l="1"/>
  <c r="G55" i="49"/>
  <c r="G61" i="49"/>
  <c r="G62" i="49"/>
  <c r="G65" i="49"/>
  <c r="G53" i="49"/>
  <c r="G59" i="49"/>
  <c r="G44" i="49"/>
  <c r="G66" i="49" l="1"/>
  <c r="D33" i="59"/>
  <c r="D32" i="59"/>
  <c r="D46" i="51" l="1"/>
  <c r="D56" i="51" l="1"/>
  <c r="D41" i="59" s="1"/>
  <c r="D45" i="51"/>
  <c r="D30" i="59" s="1"/>
  <c r="D31" i="59"/>
</calcChain>
</file>

<file path=xl/comments1.xml><?xml version="1.0" encoding="utf-8"?>
<comments xmlns="http://schemas.openxmlformats.org/spreadsheetml/2006/main">
  <authors>
    <author/>
  </authors>
  <commentList>
    <comment ref="C2" authorId="0">
      <text>
        <r>
          <rPr>
            <sz val="10"/>
            <rFont val="Arial"/>
            <family val="2"/>
          </rPr>
          <t>Ô chỉ tiêu có định dạng ký tự</t>
        </r>
      </text>
    </commen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C3" authorId="0">
      <text>
        <r>
          <rPr>
            <sz val="10"/>
            <rFont val="Arial"/>
            <family val="2"/>
          </rPr>
          <t>Ô chỉ tiêu có định dạng ký tự</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C4" authorId="0">
      <text>
        <r>
          <rPr>
            <sz val="10"/>
            <rFont val="Arial"/>
            <family val="2"/>
          </rPr>
          <t>Ô chỉ tiêu có định dạng ký tự</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C5" authorId="0">
      <text>
        <r>
          <rPr>
            <sz val="10"/>
            <rFont val="Arial"/>
            <family val="2"/>
          </rPr>
          <t>Ô chỉ tiêu có định dạng ký tự</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C6" authorId="0">
      <text>
        <r>
          <rPr>
            <sz val="10"/>
            <rFont val="Arial"/>
            <family val="2"/>
          </rPr>
          <t>Ô chỉ tiêu có định dạng ký tự</t>
        </r>
      </text>
    </comment>
    <comment ref="D6" authorId="0">
      <text>
        <r>
          <rPr>
            <sz val="10"/>
            <rFont val="Arial"/>
            <family val="2"/>
          </rPr>
          <t>Ô chỉ tiêu có định dạng số. Đơn vị tính x 1 (hoặc %)</t>
        </r>
      </text>
    </comment>
    <comment ref="E6" authorId="0">
      <text>
        <r>
          <rPr>
            <sz val="10"/>
            <rFont val="Arial"/>
            <family val="2"/>
          </rPr>
          <t>Ô chỉ tiêu có định dạng số. Đơn vị tính x 1 (hoặc %)</t>
        </r>
      </text>
    </comment>
    <comment ref="C7" authorId="0">
      <text>
        <r>
          <rPr>
            <sz val="10"/>
            <rFont val="Arial"/>
            <family val="2"/>
          </rPr>
          <t>Ô chỉ tiêu có định dạng ký tự</t>
        </r>
      </text>
    </comment>
    <comment ref="D7" authorId="0">
      <text>
        <r>
          <rPr>
            <sz val="10"/>
            <rFont val="Arial"/>
            <family val="2"/>
          </rPr>
          <t>Ô chỉ tiêu có định dạng số. Đơn vị tính x 1 (hoặc %)</t>
        </r>
      </text>
    </comment>
    <comment ref="E7" authorId="0">
      <text>
        <r>
          <rPr>
            <sz val="10"/>
            <rFont val="Arial"/>
            <family val="2"/>
          </rPr>
          <t>Ô chỉ tiêu có định dạng số. Đơn vị tính x 1 (hoặc %)</t>
        </r>
      </text>
    </comment>
    <comment ref="C8" authorId="0">
      <text>
        <r>
          <rPr>
            <sz val="10"/>
            <rFont val="Arial"/>
            <family val="2"/>
          </rPr>
          <t>Ô chỉ tiêu có định dạng ký tự</t>
        </r>
      </text>
    </comment>
    <comment ref="D8" authorId="0">
      <text>
        <r>
          <rPr>
            <sz val="10"/>
            <rFont val="Arial"/>
            <family val="2"/>
          </rPr>
          <t>Ô chỉ tiêu có định dạng số. Đơn vị tính x 1 (hoặc %)</t>
        </r>
      </text>
    </comment>
    <comment ref="E8" authorId="0">
      <text>
        <r>
          <rPr>
            <sz val="10"/>
            <rFont val="Arial"/>
            <family val="2"/>
          </rPr>
          <t>Ô chỉ tiêu có định dạng số. Đơn vị tính x 1 (hoặc %)</t>
        </r>
      </text>
    </comment>
    <comment ref="C9" authorId="0">
      <text>
        <r>
          <rPr>
            <sz val="10"/>
            <rFont val="Arial"/>
            <family val="2"/>
          </rPr>
          <t>Ô chỉ tiêu có định dạng ký tự</t>
        </r>
      </text>
    </comment>
    <comment ref="D9" authorId="0">
      <text>
        <r>
          <rPr>
            <sz val="10"/>
            <rFont val="Arial"/>
            <family val="2"/>
          </rPr>
          <t>Ô chỉ tiêu có định dạng số. Đơn vị tính x 1 (hoặc %)</t>
        </r>
      </text>
    </comment>
    <comment ref="E9" authorId="0">
      <text>
        <r>
          <rPr>
            <sz val="10"/>
            <rFont val="Arial"/>
            <family val="2"/>
          </rPr>
          <t>Ô chỉ tiêu có định dạng số. Đơn vị tính x 1 (hoặc %)</t>
        </r>
      </text>
    </comment>
    <comment ref="C10" authorId="0">
      <text>
        <r>
          <rPr>
            <sz val="10"/>
            <rFont val="Arial"/>
            <family val="2"/>
          </rPr>
          <t>Ô chỉ tiêu có định dạng ký tự</t>
        </r>
      </text>
    </comment>
    <comment ref="D10" authorId="0">
      <text>
        <r>
          <rPr>
            <sz val="10"/>
            <rFont val="Arial"/>
            <family val="2"/>
          </rPr>
          <t>Ô chỉ tiêu có định dạng số. Đơn vị tính x 1 (hoặc %)</t>
        </r>
      </text>
    </comment>
    <comment ref="E10" authorId="0">
      <text>
        <r>
          <rPr>
            <sz val="10"/>
            <rFont val="Arial"/>
            <family val="2"/>
          </rPr>
          <t>Ô chỉ tiêu có định dạng số. Đơn vị tính x 1 (hoặc %)</t>
        </r>
      </text>
    </comment>
    <comment ref="C11" authorId="0">
      <text>
        <r>
          <rPr>
            <sz val="10"/>
            <rFont val="Arial"/>
            <family val="2"/>
          </rPr>
          <t>Ô chỉ tiêu có định dạng ký tự</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C12" authorId="0">
      <text>
        <r>
          <rPr>
            <sz val="10"/>
            <rFont val="Arial"/>
            <family val="2"/>
          </rPr>
          <t>Ô chỉ tiêu có định dạng ký tự</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C13" authorId="0">
      <text>
        <r>
          <rPr>
            <sz val="10"/>
            <rFont val="Arial"/>
            <family val="2"/>
          </rPr>
          <t>Ô chỉ tiêu có định dạng ký tự</t>
        </r>
      </text>
    </comment>
    <comment ref="D13" authorId="0">
      <text>
        <r>
          <rPr>
            <sz val="10"/>
            <rFont val="Arial"/>
            <family val="2"/>
          </rPr>
          <t>Ô chỉ tiêu có định dạng số. Đơn vị tính x 1 (hoặc %)</t>
        </r>
      </text>
    </comment>
    <comment ref="E13" authorId="0">
      <text>
        <r>
          <rPr>
            <sz val="10"/>
            <rFont val="Arial"/>
            <family val="2"/>
          </rPr>
          <t>Ô chỉ tiêu có định dạng số. Đơn vị tính x 1 (hoặc %)</t>
        </r>
      </text>
    </comment>
    <comment ref="C14" authorId="0">
      <text>
        <r>
          <rPr>
            <sz val="10"/>
            <rFont val="Arial"/>
            <family val="2"/>
          </rPr>
          <t>Ô chỉ tiêu có định dạng ký tự</t>
        </r>
      </text>
    </comment>
    <comment ref="D14" authorId="0">
      <text>
        <r>
          <rPr>
            <sz val="10"/>
            <rFont val="Arial"/>
            <family val="2"/>
          </rPr>
          <t>Ô chỉ tiêu có định dạng số. Đơn vị tính x 1 (hoặc %)</t>
        </r>
      </text>
    </comment>
    <comment ref="E14" authorId="0">
      <text>
        <r>
          <rPr>
            <sz val="10"/>
            <rFont val="Arial"/>
            <family val="2"/>
          </rPr>
          <t>Ô chỉ tiêu có định dạng số. Đơn vị tính x 1 (hoặc %)</t>
        </r>
      </text>
    </comment>
    <comment ref="C15" authorId="0">
      <text>
        <r>
          <rPr>
            <sz val="10"/>
            <rFont val="Arial"/>
            <family val="2"/>
          </rPr>
          <t>Ô chỉ tiêu có định dạng ký tự</t>
        </r>
      </text>
    </comment>
    <comment ref="D15" authorId="0">
      <text>
        <r>
          <rPr>
            <sz val="10"/>
            <rFont val="Arial"/>
            <family val="2"/>
          </rPr>
          <t>Ô chỉ tiêu có định dạng số. Đơn vị tính x 1 (hoặc %)</t>
        </r>
      </text>
    </comment>
    <comment ref="E15" authorId="0">
      <text>
        <r>
          <rPr>
            <sz val="10"/>
            <rFont val="Arial"/>
            <family val="2"/>
          </rPr>
          <t>Ô chỉ tiêu có định dạng số. Đơn vị tính x 1 (hoặc %)</t>
        </r>
      </text>
    </comment>
    <comment ref="C16" authorId="0">
      <text>
        <r>
          <rPr>
            <sz val="10"/>
            <rFont val="Arial"/>
            <family val="2"/>
          </rPr>
          <t>Ô chỉ tiêu có định dạng ký tự</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C17" authorId="0">
      <text>
        <r>
          <rPr>
            <sz val="10"/>
            <rFont val="Arial"/>
            <family val="2"/>
          </rPr>
          <t>Ô chỉ tiêu có định dạng ký tự</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C18" authorId="0">
      <text>
        <r>
          <rPr>
            <sz val="10"/>
            <rFont val="Arial"/>
            <family val="2"/>
          </rPr>
          <t>Ô chỉ tiêu có định dạng ký tự</t>
        </r>
      </text>
    </comment>
    <comment ref="D18" authorId="0">
      <text>
        <r>
          <rPr>
            <sz val="10"/>
            <rFont val="Arial"/>
            <family val="2"/>
          </rPr>
          <t>Ô chỉ tiêu có định dạng số. Đơn vị tính x 1 (hoặc %)</t>
        </r>
      </text>
    </comment>
    <comment ref="E18" authorId="0">
      <text>
        <r>
          <rPr>
            <sz val="10"/>
            <rFont val="Arial"/>
            <family val="2"/>
          </rPr>
          <t>Ô chỉ tiêu có định dạng số. Đơn vị tính x 1 (hoặc %)</t>
        </r>
      </text>
    </comment>
    <comment ref="C19" authorId="0">
      <text>
        <r>
          <rPr>
            <sz val="10"/>
            <rFont val="Arial"/>
            <family val="2"/>
          </rPr>
          <t>Ô chỉ tiêu có định dạng ký tự</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C20" authorId="0">
      <text>
        <r>
          <rPr>
            <sz val="10"/>
            <rFont val="Arial"/>
            <family val="2"/>
          </rPr>
          <t>Ô chỉ tiêu có định dạng ký tự</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C21" authorId="0">
      <text>
        <r>
          <rPr>
            <sz val="10"/>
            <rFont val="Arial"/>
            <family val="2"/>
          </rPr>
          <t>Ô chỉ tiêu có định dạng ký tự</t>
        </r>
      </text>
    </comment>
    <comment ref="D21" authorId="0">
      <text>
        <r>
          <rPr>
            <sz val="10"/>
            <rFont val="Arial"/>
            <family val="2"/>
          </rPr>
          <t>Ô chỉ tiêu có định dạng số. Đơn vị tính x 1 (hoặc %)</t>
        </r>
      </text>
    </comment>
    <comment ref="E21" authorId="0">
      <text>
        <r>
          <rPr>
            <sz val="10"/>
            <rFont val="Arial"/>
            <family val="2"/>
          </rPr>
          <t>Ô chỉ tiêu có định dạng số. Đơn vị tính x 1 (hoặc %)</t>
        </r>
      </text>
    </comment>
    <comment ref="C22" authorId="0">
      <text>
        <r>
          <rPr>
            <sz val="10"/>
            <rFont val="Arial"/>
            <family val="2"/>
          </rPr>
          <t>Ô chỉ tiêu có định dạng ký tự</t>
        </r>
      </text>
    </comment>
    <comment ref="D22" authorId="0">
      <text>
        <r>
          <rPr>
            <sz val="10"/>
            <rFont val="Arial"/>
            <family val="2"/>
          </rPr>
          <t>Ô chỉ tiêu có định dạng số. Đơn vị tính x 1 (hoặc %)</t>
        </r>
      </text>
    </comment>
    <comment ref="E22" authorId="0">
      <text>
        <r>
          <rPr>
            <sz val="10"/>
            <rFont val="Arial"/>
            <family val="2"/>
          </rPr>
          <t>Ô chỉ tiêu có định dạng số. Đơn vị tính x 1 (hoặc %)</t>
        </r>
      </text>
    </comment>
    <comment ref="C23" authorId="0">
      <text>
        <r>
          <rPr>
            <sz val="10"/>
            <rFont val="Arial"/>
            <family val="2"/>
          </rPr>
          <t>Ô chỉ tiêu có định dạng ký tự</t>
        </r>
      </text>
    </comment>
    <comment ref="D23" authorId="0">
      <text>
        <r>
          <rPr>
            <sz val="10"/>
            <rFont val="Arial"/>
            <family val="2"/>
          </rPr>
          <t>Ô chỉ tiêu có định dạng số. Đơn vị tính x 1 (hoặc %)</t>
        </r>
      </text>
    </comment>
    <comment ref="E23" authorId="0">
      <text>
        <r>
          <rPr>
            <sz val="10"/>
            <rFont val="Arial"/>
            <family val="2"/>
          </rPr>
          <t>Ô chỉ tiêu có định dạng số. Đơn vị tính x 1 (hoặc %)</t>
        </r>
      </text>
    </comment>
    <comment ref="C24" authorId="0">
      <text>
        <r>
          <rPr>
            <sz val="10"/>
            <rFont val="Arial"/>
            <family val="2"/>
          </rPr>
          <t>Ô chỉ tiêu có định dạng ký tự</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C25" authorId="0">
      <text>
        <r>
          <rPr>
            <sz val="10"/>
            <rFont val="Arial"/>
            <family val="2"/>
          </rPr>
          <t>Ô chỉ tiêu có định dạng ký tự</t>
        </r>
      </text>
    </comment>
    <comment ref="D25" authorId="0">
      <text>
        <r>
          <rPr>
            <sz val="10"/>
            <rFont val="Arial"/>
            <family val="2"/>
          </rPr>
          <t>Ô chỉ tiêu có định dạng số. Đơn vị tính x 1 (hoặc %)</t>
        </r>
      </text>
    </comment>
    <comment ref="E25" authorId="0">
      <text>
        <r>
          <rPr>
            <sz val="10"/>
            <rFont val="Arial"/>
            <family val="2"/>
          </rPr>
          <t>Ô chỉ tiêu có định dạng số. Đơn vị tính x 1 (hoặc %)</t>
        </r>
      </text>
    </comment>
    <comment ref="C26" authorId="0">
      <text>
        <r>
          <rPr>
            <sz val="10"/>
            <rFont val="Arial"/>
            <family val="2"/>
          </rPr>
          <t>Ô chỉ tiêu có định dạng ký tự</t>
        </r>
      </text>
    </comment>
    <comment ref="D26" authorId="0">
      <text>
        <r>
          <rPr>
            <sz val="10"/>
            <rFont val="Arial"/>
            <family val="2"/>
          </rPr>
          <t>Ô chỉ tiêu có định dạng số. Đơn vị tính x 1 (hoặc %)</t>
        </r>
      </text>
    </comment>
    <comment ref="E26" authorId="0">
      <text>
        <r>
          <rPr>
            <sz val="10"/>
            <rFont val="Arial"/>
            <family val="2"/>
          </rPr>
          <t>Ô chỉ tiêu có định dạng số. Đơn vị tính x 1 (hoặc %)</t>
        </r>
      </text>
    </comment>
    <comment ref="C27" authorId="0">
      <text>
        <r>
          <rPr>
            <sz val="10"/>
            <rFont val="Arial"/>
            <family val="2"/>
          </rPr>
          <t>Ô chỉ tiêu có định dạng ký tự</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C28" authorId="0">
      <text>
        <r>
          <rPr>
            <sz val="10"/>
            <rFont val="Arial"/>
            <family val="2"/>
          </rPr>
          <t>Ô chỉ tiêu có định dạng ký tự</t>
        </r>
      </text>
    </comment>
    <comment ref="D28" authorId="0">
      <text>
        <r>
          <rPr>
            <sz val="10"/>
            <rFont val="Arial"/>
            <family val="2"/>
          </rPr>
          <t>Ô chỉ tiêu có định dạng số. Đơn vị tính x 1 (hoặc %)</t>
        </r>
      </text>
    </comment>
    <comment ref="E28" authorId="0">
      <text>
        <r>
          <rPr>
            <sz val="10"/>
            <rFont val="Arial"/>
            <family val="2"/>
          </rPr>
          <t>Ô chỉ tiêu có định dạng số. Đơn vị tính x 1 (hoặc %)</t>
        </r>
      </text>
    </comment>
    <comment ref="C29" authorId="0">
      <text>
        <r>
          <rPr>
            <sz val="10"/>
            <rFont val="Arial"/>
            <family val="2"/>
          </rPr>
          <t>Ô chỉ tiêu có định dạng ký tự</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C30" authorId="0">
      <text>
        <r>
          <rPr>
            <sz val="10"/>
            <rFont val="Arial"/>
            <family val="2"/>
          </rPr>
          <t>Ô chỉ tiêu có định dạng ký tự</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C31" authorId="0">
      <text>
        <r>
          <rPr>
            <sz val="10"/>
            <rFont val="Arial"/>
            <family val="2"/>
          </rPr>
          <t>Ô chỉ tiêu có định dạng ký tự</t>
        </r>
      </text>
    </comment>
    <comment ref="D31" authorId="0">
      <text>
        <r>
          <rPr>
            <sz val="10"/>
            <rFont val="Arial"/>
            <family val="2"/>
          </rPr>
          <t>Ô chỉ tiêu có định dạng số. Đơn vị tính x 1 (hoặc %)</t>
        </r>
      </text>
    </comment>
    <comment ref="E31" authorId="0">
      <text>
        <r>
          <rPr>
            <sz val="10"/>
            <rFont val="Arial"/>
            <family val="2"/>
          </rPr>
          <t>Ô chỉ tiêu có định dạng số. Đơn vị tính x 1 (hoặc %)</t>
        </r>
      </text>
    </comment>
    <comment ref="C32" authorId="0">
      <text>
        <r>
          <rPr>
            <sz val="10"/>
            <rFont val="Arial"/>
            <family val="2"/>
          </rPr>
          <t>Ô chỉ tiêu có định dạng ký tự</t>
        </r>
      </text>
    </comment>
    <comment ref="D32" authorId="0">
      <text>
        <r>
          <rPr>
            <sz val="10"/>
            <rFont val="Arial"/>
            <family val="2"/>
          </rPr>
          <t>Ô chỉ tiêu có định dạng số. Đơn vị tính x 1 (hoặc %)</t>
        </r>
      </text>
    </comment>
    <comment ref="E32" authorId="0">
      <text>
        <r>
          <rPr>
            <sz val="10"/>
            <rFont val="Arial"/>
            <family val="2"/>
          </rPr>
          <t>Ô chỉ tiêu có định dạng số. Đơn vị tính x 1 (hoặc %)</t>
        </r>
      </text>
    </comment>
    <comment ref="C33" authorId="0">
      <text>
        <r>
          <rPr>
            <sz val="10"/>
            <rFont val="Arial"/>
            <family val="2"/>
          </rPr>
          <t>Ô chỉ tiêu có định dạng ký tự</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C34" authorId="0">
      <text>
        <r>
          <rPr>
            <sz val="10"/>
            <rFont val="Arial"/>
            <family val="2"/>
          </rPr>
          <t>Ô chỉ tiêu có định dạng ký tự</t>
        </r>
      </text>
    </comment>
    <comment ref="D34" authorId="0">
      <text>
        <r>
          <rPr>
            <sz val="10"/>
            <rFont val="Arial"/>
            <family val="2"/>
          </rPr>
          <t>Ô chỉ tiêu có định dạng số. Đơn vị tính x 1 (hoặc %)</t>
        </r>
      </text>
    </comment>
    <comment ref="E34" authorId="0">
      <text>
        <r>
          <rPr>
            <sz val="10"/>
            <rFont val="Arial"/>
            <family val="2"/>
          </rPr>
          <t>Ô chỉ tiêu có định dạng số. Đơn vị tính x 1 (hoặc %)</t>
        </r>
      </text>
    </comment>
    <comment ref="C35" authorId="0">
      <text>
        <r>
          <rPr>
            <sz val="10"/>
            <rFont val="Arial"/>
            <family val="2"/>
          </rPr>
          <t>Ô chỉ tiêu có định dạng ký tự</t>
        </r>
      </text>
    </comment>
    <comment ref="D35" authorId="0">
      <text>
        <r>
          <rPr>
            <sz val="10"/>
            <rFont val="Arial"/>
            <family val="2"/>
          </rPr>
          <t>Ô chỉ tiêu có định dạng số. Đơn vị tính x 1 (hoặc %)</t>
        </r>
      </text>
    </comment>
    <comment ref="E35" authorId="0">
      <text>
        <r>
          <rPr>
            <sz val="10"/>
            <rFont val="Arial"/>
            <family val="2"/>
          </rPr>
          <t>Ô chỉ tiêu có định dạng số. Đơn vị tính x 1 (hoặc %)</t>
        </r>
      </text>
    </comment>
    <comment ref="C36" authorId="0">
      <text>
        <r>
          <rPr>
            <sz val="10"/>
            <rFont val="Arial"/>
            <family val="2"/>
          </rPr>
          <t>Ô chỉ tiêu có định dạng ký tự</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List>
</comments>
</file>

<file path=xl/comments2.xml><?xml version="1.0" encoding="utf-8"?>
<comments xmlns="http://schemas.openxmlformats.org/spreadsheetml/2006/main">
  <authors>
    <author/>
  </authors>
  <commentList>
    <comment ref="C2" authorId="0">
      <text>
        <r>
          <rPr>
            <sz val="10"/>
            <rFont val="Arial"/>
            <family val="2"/>
          </rPr>
          <t>Ô chỉ tiêu có định dạng ký tự</t>
        </r>
      </text>
    </commen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C3" authorId="0">
      <text>
        <r>
          <rPr>
            <sz val="10"/>
            <rFont val="Arial"/>
            <family val="2"/>
          </rPr>
          <t>Ô chỉ tiêu có định dạng ký tự</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C4" authorId="0">
      <text>
        <r>
          <rPr>
            <sz val="10"/>
            <rFont val="Arial"/>
            <family val="2"/>
          </rPr>
          <t>Ô chỉ tiêu có định dạng ký tự</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C5" authorId="0">
      <text>
        <r>
          <rPr>
            <sz val="10"/>
            <rFont val="Arial"/>
            <family val="2"/>
          </rPr>
          <t>Ô chỉ tiêu có định dạng ký tự</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C6" authorId="0">
      <text>
        <r>
          <rPr>
            <sz val="10"/>
            <rFont val="Arial"/>
            <family val="2"/>
          </rPr>
          <t>Ô chỉ tiêu có định dạng ký tự</t>
        </r>
      </text>
    </comment>
    <comment ref="D6" authorId="0">
      <text>
        <r>
          <rPr>
            <sz val="10"/>
            <rFont val="Arial"/>
            <family val="2"/>
          </rPr>
          <t>Ô chỉ tiêu có định dạng số. Đơn vị tính x 1 (hoặc %)</t>
        </r>
      </text>
    </comment>
    <comment ref="E6" authorId="0">
      <text>
        <r>
          <rPr>
            <sz val="10"/>
            <rFont val="Arial"/>
            <family val="2"/>
          </rPr>
          <t>Ô chỉ tiêu có định dạng số. Đơn vị tính x 1 (hoặc %)</t>
        </r>
      </text>
    </comment>
    <comment ref="C7" authorId="0">
      <text>
        <r>
          <rPr>
            <sz val="10"/>
            <rFont val="Arial"/>
            <family val="2"/>
          </rPr>
          <t>Ô chỉ tiêu có định dạng ký tự</t>
        </r>
      </text>
    </comment>
    <comment ref="D7" authorId="0">
      <text>
        <r>
          <rPr>
            <sz val="10"/>
            <rFont val="Arial"/>
            <family val="2"/>
          </rPr>
          <t>Ô chỉ tiêu có định dạng số. Đơn vị tính x 1 (hoặc %)</t>
        </r>
      </text>
    </comment>
    <comment ref="E7" authorId="0">
      <text>
        <r>
          <rPr>
            <sz val="10"/>
            <rFont val="Arial"/>
            <family val="2"/>
          </rPr>
          <t>Ô chỉ tiêu có định dạng số. Đơn vị tính x 1 (hoặc %)</t>
        </r>
      </text>
    </comment>
    <comment ref="C8" authorId="0">
      <text>
        <r>
          <rPr>
            <sz val="10"/>
            <rFont val="Arial"/>
            <family val="2"/>
          </rPr>
          <t>Ô chỉ tiêu có định dạng ký tự</t>
        </r>
      </text>
    </comment>
    <comment ref="D8" authorId="0">
      <text>
        <r>
          <rPr>
            <sz val="10"/>
            <rFont val="Arial"/>
            <family val="2"/>
          </rPr>
          <t>Ô chỉ tiêu có định dạng số. Đơn vị tính x 1 (hoặc %)</t>
        </r>
      </text>
    </comment>
    <comment ref="E8" authorId="0">
      <text>
        <r>
          <rPr>
            <sz val="10"/>
            <rFont val="Arial"/>
            <family val="2"/>
          </rPr>
          <t>Ô chỉ tiêu có định dạng số. Đơn vị tính x 1 (hoặc %)</t>
        </r>
      </text>
    </comment>
    <comment ref="C9" authorId="0">
      <text>
        <r>
          <rPr>
            <sz val="10"/>
            <rFont val="Arial"/>
            <family val="2"/>
          </rPr>
          <t>Ô chỉ tiêu có định dạng ký tự</t>
        </r>
      </text>
    </comment>
    <comment ref="D9" authorId="0">
      <text>
        <r>
          <rPr>
            <sz val="10"/>
            <rFont val="Arial"/>
            <family val="2"/>
          </rPr>
          <t>Ô chỉ tiêu có định dạng số. Đơn vị tính x 1 (hoặc %)</t>
        </r>
      </text>
    </comment>
    <comment ref="E9" authorId="0">
      <text>
        <r>
          <rPr>
            <sz val="10"/>
            <rFont val="Arial"/>
            <family val="2"/>
          </rPr>
          <t>Ô chỉ tiêu có định dạng số. Đơn vị tính x 1 (hoặc %)</t>
        </r>
      </text>
    </comment>
    <comment ref="C10" authorId="0">
      <text>
        <r>
          <rPr>
            <sz val="10"/>
            <rFont val="Arial"/>
            <family val="2"/>
          </rPr>
          <t>Ô chỉ tiêu có định dạng ký tự</t>
        </r>
      </text>
    </comment>
    <comment ref="D10" authorId="0">
      <text>
        <r>
          <rPr>
            <sz val="10"/>
            <rFont val="Arial"/>
            <family val="2"/>
          </rPr>
          <t>Ô chỉ tiêu có định dạng số. Đơn vị tính x 1 (hoặc %)</t>
        </r>
      </text>
    </comment>
    <comment ref="E10" authorId="0">
      <text>
        <r>
          <rPr>
            <sz val="10"/>
            <rFont val="Arial"/>
            <family val="2"/>
          </rPr>
          <t>Ô chỉ tiêu có định dạng số. Đơn vị tính x 1 (hoặc %)</t>
        </r>
      </text>
    </comment>
    <comment ref="C11" authorId="0">
      <text>
        <r>
          <rPr>
            <sz val="10"/>
            <rFont val="Arial"/>
            <family val="2"/>
          </rPr>
          <t>Ô chỉ tiêu có định dạng ký tự</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C12" authorId="0">
      <text>
        <r>
          <rPr>
            <sz val="10"/>
            <rFont val="Arial"/>
            <family val="2"/>
          </rPr>
          <t>Ô chỉ tiêu có định dạng ký tự</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C13" authorId="0">
      <text>
        <r>
          <rPr>
            <sz val="10"/>
            <rFont val="Arial"/>
            <family val="2"/>
          </rPr>
          <t>Ô chỉ tiêu có định dạng ký tự</t>
        </r>
      </text>
    </comment>
    <comment ref="D13" authorId="0">
      <text>
        <r>
          <rPr>
            <sz val="10"/>
            <rFont val="Arial"/>
            <family val="2"/>
          </rPr>
          <t>Ô chỉ tiêu có định dạng số. Đơn vị tính x 1 (hoặc %)</t>
        </r>
      </text>
    </comment>
    <comment ref="E13" authorId="0">
      <text>
        <r>
          <rPr>
            <sz val="10"/>
            <rFont val="Arial"/>
            <family val="2"/>
          </rPr>
          <t>Ô chỉ tiêu có định dạng số. Đơn vị tính x 1 (hoặc %)</t>
        </r>
      </text>
    </comment>
    <comment ref="C14" authorId="0">
      <text>
        <r>
          <rPr>
            <sz val="10"/>
            <rFont val="Arial"/>
            <family val="2"/>
          </rPr>
          <t>Ô chỉ tiêu có định dạng ký tự</t>
        </r>
      </text>
    </comment>
    <comment ref="D14" authorId="0">
      <text>
        <r>
          <rPr>
            <sz val="10"/>
            <rFont val="Arial"/>
            <family val="2"/>
          </rPr>
          <t>Ô chỉ tiêu có định dạng số. Đơn vị tính x 1 (hoặc %)</t>
        </r>
      </text>
    </comment>
    <comment ref="E14" authorId="0">
      <text>
        <r>
          <rPr>
            <sz val="10"/>
            <rFont val="Arial"/>
            <family val="2"/>
          </rPr>
          <t>Ô chỉ tiêu có định dạng số. Đơn vị tính x 1 (hoặc %)</t>
        </r>
      </text>
    </comment>
    <comment ref="C15" authorId="0">
      <text>
        <r>
          <rPr>
            <sz val="10"/>
            <rFont val="Arial"/>
            <family val="2"/>
          </rPr>
          <t>Ô chỉ tiêu có định dạng ký tự</t>
        </r>
      </text>
    </comment>
    <comment ref="D15" authorId="0">
      <text>
        <r>
          <rPr>
            <sz val="10"/>
            <rFont val="Arial"/>
            <family val="2"/>
          </rPr>
          <t>Ô chỉ tiêu có định dạng số. Đơn vị tính x 1 (hoặc %)</t>
        </r>
      </text>
    </comment>
    <comment ref="E15" authorId="0">
      <text>
        <r>
          <rPr>
            <sz val="10"/>
            <rFont val="Arial"/>
            <family val="2"/>
          </rPr>
          <t>Ô chỉ tiêu có định dạng số. Đơn vị tính x 1 (hoặc %)</t>
        </r>
      </text>
    </comment>
    <comment ref="C16" authorId="0">
      <text>
        <r>
          <rPr>
            <sz val="10"/>
            <rFont val="Arial"/>
            <family val="2"/>
          </rPr>
          <t>Ô chỉ tiêu có định dạng ký tự</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C17" authorId="0">
      <text>
        <r>
          <rPr>
            <sz val="10"/>
            <rFont val="Arial"/>
            <family val="2"/>
          </rPr>
          <t>Ô chỉ tiêu có định dạng ký tự</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C18" authorId="0">
      <text>
        <r>
          <rPr>
            <sz val="10"/>
            <rFont val="Arial"/>
            <family val="2"/>
          </rPr>
          <t>Ô chỉ tiêu có định dạng ký tự</t>
        </r>
      </text>
    </comment>
    <comment ref="D18" authorId="0">
      <text>
        <r>
          <rPr>
            <sz val="10"/>
            <rFont val="Arial"/>
            <family val="2"/>
          </rPr>
          <t>Ô chỉ tiêu có định dạng số. Đơn vị tính x 1 (hoặc %)</t>
        </r>
      </text>
    </comment>
    <comment ref="E18" authorId="0">
      <text>
        <r>
          <rPr>
            <sz val="10"/>
            <rFont val="Arial"/>
            <family val="2"/>
          </rPr>
          <t>Ô chỉ tiêu có định dạng số. Đơn vị tính x 1 (hoặc %)</t>
        </r>
      </text>
    </comment>
    <comment ref="C19" authorId="0">
      <text>
        <r>
          <rPr>
            <sz val="10"/>
            <rFont val="Arial"/>
            <family val="2"/>
          </rPr>
          <t>Ô chỉ tiêu có định dạng ký tự</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C20" authorId="0">
      <text>
        <r>
          <rPr>
            <sz val="10"/>
            <rFont val="Arial"/>
            <family val="2"/>
          </rPr>
          <t>Ô chỉ tiêu có định dạng ký tự</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C21" authorId="0">
      <text>
        <r>
          <rPr>
            <sz val="10"/>
            <rFont val="Arial"/>
            <family val="2"/>
          </rPr>
          <t>Ô chỉ tiêu có định dạng ký tự</t>
        </r>
      </text>
    </comment>
    <comment ref="D21" authorId="0">
      <text>
        <r>
          <rPr>
            <sz val="10"/>
            <rFont val="Arial"/>
            <family val="2"/>
          </rPr>
          <t>Ô chỉ tiêu có định dạng số. Đơn vị tính x 1 (hoặc %)</t>
        </r>
      </text>
    </comment>
    <comment ref="E21" authorId="0">
      <text>
        <r>
          <rPr>
            <sz val="10"/>
            <rFont val="Arial"/>
            <family val="2"/>
          </rPr>
          <t>Ô chỉ tiêu có định dạng số. Đơn vị tính x 1 (hoặc %)</t>
        </r>
      </text>
    </comment>
    <comment ref="C22" authorId="0">
      <text>
        <r>
          <rPr>
            <sz val="10"/>
            <rFont val="Arial"/>
            <family val="2"/>
          </rPr>
          <t>Ô chỉ tiêu có định dạng ký tự</t>
        </r>
      </text>
    </comment>
    <comment ref="D22" authorId="0">
      <text>
        <r>
          <rPr>
            <sz val="10"/>
            <rFont val="Arial"/>
            <family val="2"/>
          </rPr>
          <t>Ô chỉ tiêu có định dạng số. Đơn vị tính x 1 (hoặc %)</t>
        </r>
      </text>
    </comment>
    <comment ref="E22" authorId="0">
      <text>
        <r>
          <rPr>
            <sz val="10"/>
            <rFont val="Arial"/>
            <family val="2"/>
          </rPr>
          <t>Ô chỉ tiêu có định dạng số. Đơn vị tính x 1 (hoặc %)</t>
        </r>
      </text>
    </comment>
    <comment ref="C23" authorId="0">
      <text>
        <r>
          <rPr>
            <sz val="10"/>
            <rFont val="Arial"/>
            <family val="2"/>
          </rPr>
          <t>Ô chỉ tiêu có định dạng ký tự</t>
        </r>
      </text>
    </comment>
    <comment ref="D23" authorId="0">
      <text>
        <r>
          <rPr>
            <sz val="10"/>
            <rFont val="Arial"/>
            <family val="2"/>
          </rPr>
          <t>Ô chỉ tiêu có định dạng số. Đơn vị tính x 1 (hoặc %)</t>
        </r>
      </text>
    </comment>
    <comment ref="E23" authorId="0">
      <text>
        <r>
          <rPr>
            <sz val="10"/>
            <rFont val="Arial"/>
            <family val="2"/>
          </rPr>
          <t>Ô chỉ tiêu có định dạng số. Đơn vị tính x 1 (hoặc %)</t>
        </r>
      </text>
    </comment>
    <comment ref="C24" authorId="0">
      <text>
        <r>
          <rPr>
            <sz val="10"/>
            <rFont val="Arial"/>
            <family val="2"/>
          </rPr>
          <t>Ô chỉ tiêu có định dạng ký tự</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C25" authorId="0">
      <text>
        <r>
          <rPr>
            <sz val="10"/>
            <rFont val="Arial"/>
            <family val="2"/>
          </rPr>
          <t>Ô chỉ tiêu có định dạng ký tự</t>
        </r>
      </text>
    </comment>
    <comment ref="D25" authorId="0">
      <text>
        <r>
          <rPr>
            <sz val="10"/>
            <rFont val="Arial"/>
            <family val="2"/>
          </rPr>
          <t>Ô chỉ tiêu có định dạng số. Đơn vị tính x 1 (hoặc %)</t>
        </r>
      </text>
    </comment>
    <comment ref="E25" authorId="0">
      <text>
        <r>
          <rPr>
            <sz val="10"/>
            <rFont val="Arial"/>
            <family val="2"/>
          </rPr>
          <t>Ô chỉ tiêu có định dạng số. Đơn vị tính x 1 (hoặc %)</t>
        </r>
      </text>
    </comment>
    <comment ref="C26" authorId="0">
      <text>
        <r>
          <rPr>
            <sz val="10"/>
            <rFont val="Arial"/>
            <family val="2"/>
          </rPr>
          <t>Ô chỉ tiêu có định dạng ký tự</t>
        </r>
      </text>
    </comment>
    <comment ref="D26" authorId="0">
      <text>
        <r>
          <rPr>
            <sz val="10"/>
            <rFont val="Arial"/>
            <family val="2"/>
          </rPr>
          <t>Ô chỉ tiêu có định dạng số. Đơn vị tính x 1 (hoặc %)</t>
        </r>
      </text>
    </comment>
    <comment ref="E26" authorId="0">
      <text>
        <r>
          <rPr>
            <sz val="10"/>
            <rFont val="Arial"/>
            <family val="2"/>
          </rPr>
          <t>Ô chỉ tiêu có định dạng số. Đơn vị tính x 1 (hoặc %)</t>
        </r>
      </text>
    </comment>
    <comment ref="C27" authorId="0">
      <text>
        <r>
          <rPr>
            <sz val="10"/>
            <rFont val="Arial"/>
            <family val="2"/>
          </rPr>
          <t>Ô chỉ tiêu có định dạng ký tự</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C28" authorId="0">
      <text>
        <r>
          <rPr>
            <sz val="10"/>
            <rFont val="Arial"/>
            <family val="2"/>
          </rPr>
          <t>Ô chỉ tiêu có định dạng ký tự</t>
        </r>
      </text>
    </comment>
    <comment ref="D28" authorId="0">
      <text>
        <r>
          <rPr>
            <sz val="10"/>
            <rFont val="Arial"/>
            <family val="2"/>
          </rPr>
          <t>Ô chỉ tiêu có định dạng số. Đơn vị tính x 1 (hoặc %)</t>
        </r>
      </text>
    </comment>
    <comment ref="E28" authorId="0">
      <text>
        <r>
          <rPr>
            <sz val="10"/>
            <rFont val="Arial"/>
            <family val="2"/>
          </rPr>
          <t>Ô chỉ tiêu có định dạng số. Đơn vị tính x 1 (hoặc %)</t>
        </r>
      </text>
    </comment>
    <comment ref="C29" authorId="0">
      <text>
        <r>
          <rPr>
            <sz val="10"/>
            <rFont val="Arial"/>
            <family val="2"/>
          </rPr>
          <t>Ô chỉ tiêu có định dạng ký tự</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C30" authorId="0">
      <text>
        <r>
          <rPr>
            <sz val="10"/>
            <rFont val="Arial"/>
            <family val="2"/>
          </rPr>
          <t>Ô chỉ tiêu có định dạng ký tự</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C31" authorId="0">
      <text>
        <r>
          <rPr>
            <sz val="10"/>
            <rFont val="Arial"/>
            <family val="2"/>
          </rPr>
          <t>Ô chỉ tiêu có định dạng ký tự</t>
        </r>
      </text>
    </comment>
    <comment ref="D31" authorId="0">
      <text>
        <r>
          <rPr>
            <sz val="10"/>
            <rFont val="Arial"/>
            <family val="2"/>
          </rPr>
          <t>Ô chỉ tiêu có định dạng số. Đơn vị tính x 1 (hoặc %)</t>
        </r>
      </text>
    </comment>
    <comment ref="E31" authorId="0">
      <text>
        <r>
          <rPr>
            <sz val="10"/>
            <rFont val="Arial"/>
            <family val="2"/>
          </rPr>
          <t>Ô chỉ tiêu có định dạng số. Đơn vị tính x 1 (hoặc %)</t>
        </r>
      </text>
    </comment>
    <comment ref="C32" authorId="0">
      <text>
        <r>
          <rPr>
            <sz val="10"/>
            <rFont val="Arial"/>
            <family val="2"/>
          </rPr>
          <t>Ô chỉ tiêu có định dạng ký tự</t>
        </r>
      </text>
    </comment>
    <comment ref="D32" authorId="0">
      <text>
        <r>
          <rPr>
            <sz val="10"/>
            <rFont val="Arial"/>
            <family val="2"/>
          </rPr>
          <t>Ô chỉ tiêu có định dạng số. Đơn vị tính x 1 (hoặc %)</t>
        </r>
      </text>
    </comment>
    <comment ref="E32" authorId="0">
      <text>
        <r>
          <rPr>
            <sz val="10"/>
            <rFont val="Arial"/>
            <family val="2"/>
          </rPr>
          <t>Ô chỉ tiêu có định dạng số. Đơn vị tính x 1 (hoặc %)</t>
        </r>
      </text>
    </comment>
    <comment ref="C33" authorId="0">
      <text>
        <r>
          <rPr>
            <sz val="10"/>
            <rFont val="Arial"/>
            <family val="2"/>
          </rPr>
          <t>Ô chỉ tiêu có định dạng ký tự</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C34" authorId="0">
      <text>
        <r>
          <rPr>
            <sz val="10"/>
            <rFont val="Arial"/>
            <family val="2"/>
          </rPr>
          <t>Ô chỉ tiêu có định dạng ký tự</t>
        </r>
      </text>
    </comment>
    <comment ref="D34" authorId="0">
      <text>
        <r>
          <rPr>
            <sz val="10"/>
            <rFont val="Arial"/>
            <family val="2"/>
          </rPr>
          <t>Ô chỉ tiêu có định dạng số. Đơn vị tính x 1 (hoặc %)</t>
        </r>
      </text>
    </comment>
    <comment ref="E34" authorId="0">
      <text>
        <r>
          <rPr>
            <sz val="10"/>
            <rFont val="Arial"/>
            <family val="2"/>
          </rPr>
          <t>Ô chỉ tiêu có định dạng số. Đơn vị tính x 1 (hoặc %)</t>
        </r>
      </text>
    </comment>
    <comment ref="C35" authorId="0">
      <text>
        <r>
          <rPr>
            <sz val="10"/>
            <rFont val="Arial"/>
            <family val="2"/>
          </rPr>
          <t>Ô chỉ tiêu có định dạng ký tự</t>
        </r>
      </text>
    </comment>
    <comment ref="D35" authorId="0">
      <text>
        <r>
          <rPr>
            <sz val="10"/>
            <rFont val="Arial"/>
            <family val="2"/>
          </rPr>
          <t>Ô chỉ tiêu có định dạng số. Đơn vị tính x 1 (hoặc %)</t>
        </r>
      </text>
    </comment>
    <comment ref="E35" authorId="0">
      <text>
        <r>
          <rPr>
            <sz val="10"/>
            <rFont val="Arial"/>
            <family val="2"/>
          </rPr>
          <t>Ô chỉ tiêu có định dạng số. Đơn vị tính x 1 (hoặc %)</t>
        </r>
      </text>
    </comment>
    <comment ref="C36" authorId="0">
      <text>
        <r>
          <rPr>
            <sz val="10"/>
            <rFont val="Arial"/>
            <family val="2"/>
          </rPr>
          <t>Ô chỉ tiêu có định dạng ký tự</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C37" authorId="0">
      <text>
        <r>
          <rPr>
            <sz val="10"/>
            <rFont val="Arial"/>
            <family val="2"/>
          </rPr>
          <t>Ô chỉ tiêu có định dạng ký tự</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C38" authorId="0">
      <text>
        <r>
          <rPr>
            <sz val="10"/>
            <rFont val="Arial"/>
            <family val="2"/>
          </rPr>
          <t>Ô chỉ tiêu có định dạng ký tự</t>
        </r>
      </text>
    </comment>
    <comment ref="D38" authorId="0">
      <text>
        <r>
          <rPr>
            <sz val="10"/>
            <rFont val="Arial"/>
            <family val="2"/>
          </rPr>
          <t>Ô chỉ tiêu có định dạng số. Đơn vị tính x 1 (hoặc %)</t>
        </r>
      </text>
    </comment>
    <comment ref="E38" authorId="0">
      <text>
        <r>
          <rPr>
            <sz val="10"/>
            <rFont val="Arial"/>
            <family val="2"/>
          </rPr>
          <t>Ô chỉ tiêu có định dạng số. Đơn vị tính x 1 (hoặc %)</t>
        </r>
      </text>
    </comment>
    <comment ref="C39" authorId="0">
      <text>
        <r>
          <rPr>
            <sz val="10"/>
            <rFont val="Arial"/>
            <family val="2"/>
          </rPr>
          <t>Ô chỉ tiêu có định dạng ký tự</t>
        </r>
      </text>
    </comment>
    <comment ref="D39" authorId="0">
      <text>
        <r>
          <rPr>
            <sz val="10"/>
            <rFont val="Arial"/>
            <family val="2"/>
          </rPr>
          <t>Ô chỉ tiêu có định dạng số. Đơn vị tính x 1 (hoặc %)</t>
        </r>
      </text>
    </comment>
    <comment ref="E39" authorId="0">
      <text>
        <r>
          <rPr>
            <sz val="10"/>
            <rFont val="Arial"/>
            <family val="2"/>
          </rPr>
          <t>Ô chỉ tiêu có định dạng số. Đơn vị tính x 1 (hoặc %)</t>
        </r>
      </text>
    </comment>
    <comment ref="C40" authorId="0">
      <text>
        <r>
          <rPr>
            <sz val="10"/>
            <rFont val="Arial"/>
            <family val="2"/>
          </rPr>
          <t>Ô chỉ tiêu có định dạng ký tự</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C41" authorId="0">
      <text>
        <r>
          <rPr>
            <sz val="10"/>
            <rFont val="Arial"/>
            <family val="2"/>
          </rPr>
          <t>Ô chỉ tiêu có định dạng ký tự</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C42" authorId="0">
      <text>
        <r>
          <rPr>
            <sz val="10"/>
            <rFont val="Arial"/>
            <family val="2"/>
          </rPr>
          <t>Ô chỉ tiêu có định dạng ký tự</t>
        </r>
      </text>
    </comment>
    <comment ref="D42" authorId="0">
      <text>
        <r>
          <rPr>
            <sz val="10"/>
            <rFont val="Arial"/>
            <family val="2"/>
          </rPr>
          <t>Ô chỉ tiêu có định dạng số. Đơn vị tính x 1 (hoặc %)</t>
        </r>
      </text>
    </comment>
    <comment ref="E42" authorId="0">
      <text>
        <r>
          <rPr>
            <sz val="10"/>
            <rFont val="Arial"/>
            <family val="2"/>
          </rPr>
          <t>Ô chỉ tiêu có định dạng số. Đơn vị tính x 1 (hoặc %)</t>
        </r>
      </text>
    </comment>
    <comment ref="C43" authorId="0">
      <text>
        <r>
          <rPr>
            <sz val="10"/>
            <rFont val="Arial"/>
            <family val="2"/>
          </rPr>
          <t>Ô chỉ tiêu có định dạng ký tự</t>
        </r>
      </text>
    </comment>
    <comment ref="D43" authorId="0">
      <text>
        <r>
          <rPr>
            <sz val="10"/>
            <rFont val="Arial"/>
            <family val="2"/>
          </rPr>
          <t>Ô chỉ tiêu có định dạng số. Đơn vị tính x 1 (hoặc %)</t>
        </r>
      </text>
    </comment>
    <comment ref="E43" authorId="0">
      <text>
        <r>
          <rPr>
            <sz val="10"/>
            <rFont val="Arial"/>
            <family val="2"/>
          </rPr>
          <t>Ô chỉ tiêu có định dạng số. Đơn vị tính x 1 (hoặc %)</t>
        </r>
      </text>
    </comment>
    <comment ref="C44" authorId="0">
      <text>
        <r>
          <rPr>
            <sz val="10"/>
            <rFont val="Arial"/>
            <family val="2"/>
          </rPr>
          <t>Ô chỉ tiêu có định dạng ký tự</t>
        </r>
      </text>
    </comment>
    <comment ref="D44" authorId="0">
      <text>
        <r>
          <rPr>
            <sz val="10"/>
            <rFont val="Arial"/>
            <family val="2"/>
          </rPr>
          <t>Ô chỉ tiêu có định dạng số. Đơn vị tính x 1 (hoặc %)</t>
        </r>
      </text>
    </comment>
    <comment ref="E44" authorId="0">
      <text>
        <r>
          <rPr>
            <sz val="10"/>
            <rFont val="Arial"/>
            <family val="2"/>
          </rPr>
          <t>Ô chỉ tiêu có định dạng số. Đơn vị tính x 1 (hoặc %)</t>
        </r>
      </text>
    </comment>
    <comment ref="C45" authorId="0">
      <text>
        <r>
          <rPr>
            <sz val="10"/>
            <rFont val="Arial"/>
            <family val="2"/>
          </rPr>
          <t>Ô chỉ tiêu có định dạng ký tự</t>
        </r>
      </text>
    </comment>
    <comment ref="D45" authorId="0">
      <text>
        <r>
          <rPr>
            <sz val="10"/>
            <rFont val="Arial"/>
            <family val="2"/>
          </rPr>
          <t>Ô chỉ tiêu có định dạng số. Đơn vị tính x 1 (hoặc %)</t>
        </r>
      </text>
    </comment>
    <comment ref="E45" authorId="0">
      <text>
        <r>
          <rPr>
            <sz val="10"/>
            <rFont val="Arial"/>
            <family val="2"/>
          </rPr>
          <t>Ô chỉ tiêu có định dạng số. Đơn vị tính x 1 (hoặc %)</t>
        </r>
      </text>
    </comment>
  </commentList>
</comments>
</file>

<file path=xl/comments3.xml><?xml version="1.0" encoding="utf-8"?>
<comments xmlns="http://schemas.openxmlformats.org/spreadsheetml/2006/main">
  <authors>
    <author/>
  </authors>
  <commentLis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D6" authorId="0">
      <text>
        <r>
          <rPr>
            <sz val="10"/>
            <rFont val="Arial"/>
            <family val="2"/>
          </rPr>
          <t>Ô chỉ tiêu có định dạng số. Đơn vị tính x 1 (hoặc %)</t>
        </r>
      </text>
    </comment>
    <comment ref="E6" authorId="0">
      <text>
        <r>
          <rPr>
            <sz val="10"/>
            <rFont val="Arial"/>
            <family val="2"/>
          </rPr>
          <t>Ô chỉ tiêu có định dạng số. Đơn vị tính x 1 (hoặc %)</t>
        </r>
      </text>
    </comment>
    <comment ref="D7" authorId="0">
      <text>
        <r>
          <rPr>
            <sz val="10"/>
            <rFont val="Arial"/>
            <family val="2"/>
          </rPr>
          <t>Ô chỉ tiêu có định dạng số. Đơn vị tính x 1 (hoặc %)</t>
        </r>
      </text>
    </comment>
    <comment ref="E7" authorId="0">
      <text>
        <r>
          <rPr>
            <sz val="10"/>
            <rFont val="Arial"/>
            <family val="2"/>
          </rPr>
          <t>Ô chỉ tiêu có định dạng số. Đơn vị tính x 1 (hoặc %)</t>
        </r>
      </text>
    </comment>
    <comment ref="D8" authorId="0">
      <text>
        <r>
          <rPr>
            <sz val="10"/>
            <rFont val="Arial"/>
            <family val="2"/>
          </rPr>
          <t>Ô chỉ tiêu có định dạng số. Đơn vị tính x 1 (hoặc %)</t>
        </r>
      </text>
    </comment>
    <comment ref="E8" authorId="0">
      <text>
        <r>
          <rPr>
            <sz val="10"/>
            <rFont val="Arial"/>
            <family val="2"/>
          </rPr>
          <t>Ô chỉ tiêu có định dạng số. Đơn vị tính x 1 (hoặc %)</t>
        </r>
      </text>
    </comment>
    <comment ref="D9" authorId="0">
      <text>
        <r>
          <rPr>
            <sz val="10"/>
            <rFont val="Arial"/>
            <family val="2"/>
          </rPr>
          <t>Ô chỉ tiêu có định dạng số. Đơn vị tính x 1 (hoặc %)</t>
        </r>
      </text>
    </comment>
    <comment ref="E9" authorId="0">
      <text>
        <r>
          <rPr>
            <sz val="10"/>
            <rFont val="Arial"/>
            <family val="2"/>
          </rPr>
          <t>Ô chỉ tiêu có định dạng số. Đơn vị tính x 1 (hoặc %)</t>
        </r>
      </text>
    </comment>
    <comment ref="D10" authorId="0">
      <text>
        <r>
          <rPr>
            <sz val="10"/>
            <rFont val="Arial"/>
            <family val="2"/>
          </rPr>
          <t>Ô chỉ tiêu có định dạng số. Đơn vị tính x 1 (hoặc %)</t>
        </r>
      </text>
    </comment>
    <comment ref="E10" authorId="0">
      <text>
        <r>
          <rPr>
            <sz val="10"/>
            <rFont val="Arial"/>
            <family val="2"/>
          </rPr>
          <t>Ô chỉ tiêu có định dạng số. Đơn vị tính x 1 (hoặc %)</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D13" authorId="0">
      <text>
        <r>
          <rPr>
            <sz val="10"/>
            <rFont val="Arial"/>
            <family val="2"/>
          </rPr>
          <t>Ô chỉ tiêu có định dạng số. Đơn vị tính x 1 (hoặc %)</t>
        </r>
      </text>
    </comment>
    <comment ref="E13" authorId="0">
      <text>
        <r>
          <rPr>
            <sz val="10"/>
            <rFont val="Arial"/>
            <family val="2"/>
          </rPr>
          <t>Ô chỉ tiêu có định dạng số. Đơn vị tính x 1 (hoặc %)</t>
        </r>
      </text>
    </comment>
    <comment ref="D14" authorId="0">
      <text>
        <r>
          <rPr>
            <sz val="10"/>
            <rFont val="Arial"/>
            <family val="2"/>
          </rPr>
          <t>Ô chỉ tiêu có định dạng số. Đơn vị tính x 1 (hoặc %)</t>
        </r>
      </text>
    </comment>
    <comment ref="E14" authorId="0">
      <text>
        <r>
          <rPr>
            <sz val="10"/>
            <rFont val="Arial"/>
            <family val="2"/>
          </rPr>
          <t>Ô chỉ tiêu có định dạng số. Đơn vị tính x 1 (hoặc %)</t>
        </r>
      </text>
    </comment>
    <comment ref="D15" authorId="0">
      <text>
        <r>
          <rPr>
            <sz val="10"/>
            <rFont val="Arial"/>
            <family val="2"/>
          </rPr>
          <t>Ô chỉ tiêu có định dạng số. Đơn vị tính x 1 (hoặc %)</t>
        </r>
      </text>
    </comment>
    <comment ref="E15" authorId="0">
      <text>
        <r>
          <rPr>
            <sz val="10"/>
            <rFont val="Arial"/>
            <family val="2"/>
          </rPr>
          <t>Ô chỉ tiêu có định dạng số. Đơn vị tính x 1 (hoặc %)</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D18" authorId="0">
      <text>
        <r>
          <rPr>
            <sz val="10"/>
            <rFont val="Arial"/>
            <family val="2"/>
          </rPr>
          <t>Ô chỉ tiêu có định dạng số. Đơn vị tính x 1 (hoặc %)</t>
        </r>
      </text>
    </comment>
    <comment ref="E18" authorId="0">
      <text>
        <r>
          <rPr>
            <sz val="10"/>
            <rFont val="Arial"/>
            <family val="2"/>
          </rPr>
          <t>Ô chỉ tiêu có định dạng số. Đơn vị tính x 1 (hoặc %)</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D21" authorId="0">
      <text>
        <r>
          <rPr>
            <sz val="10"/>
            <rFont val="Arial"/>
            <family val="2"/>
          </rPr>
          <t>Ô chỉ tiêu có định dạng số. Đơn vị tính x 1 (hoặc %)</t>
        </r>
      </text>
    </comment>
    <comment ref="E21" authorId="0">
      <text>
        <r>
          <rPr>
            <sz val="10"/>
            <rFont val="Arial"/>
            <family val="2"/>
          </rPr>
          <t>Ô chỉ tiêu có định dạng số. Đơn vị tính x 1 (hoặc %)</t>
        </r>
      </text>
    </comment>
    <comment ref="D22" authorId="0">
      <text>
        <r>
          <rPr>
            <sz val="10"/>
            <rFont val="Arial"/>
            <family val="2"/>
          </rPr>
          <t>Ô chỉ tiêu có định dạng số. Đơn vị tính x 1 (hoặc %)</t>
        </r>
      </text>
    </comment>
    <comment ref="E22" authorId="0">
      <text>
        <r>
          <rPr>
            <sz val="10"/>
            <rFont val="Arial"/>
            <family val="2"/>
          </rPr>
          <t>Ô chỉ tiêu có định dạng số. Đơn vị tính x 1 (hoặc %)</t>
        </r>
      </text>
    </comment>
    <comment ref="D23" authorId="0">
      <text>
        <r>
          <rPr>
            <sz val="10"/>
            <rFont val="Arial"/>
            <family val="2"/>
          </rPr>
          <t>Ô chỉ tiêu có định dạng số. Đơn vị tính x 1 (hoặc %)</t>
        </r>
      </text>
    </comment>
    <comment ref="E23" authorId="0">
      <text>
        <r>
          <rPr>
            <sz val="10"/>
            <rFont val="Arial"/>
            <family val="2"/>
          </rPr>
          <t>Ô chỉ tiêu có định dạng số. Đơn vị tính x 1 (hoặc %)</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D25" authorId="0">
      <text>
        <r>
          <rPr>
            <sz val="10"/>
            <rFont val="Arial"/>
            <family val="2"/>
          </rPr>
          <t>Ô chỉ tiêu có định dạng số. Đơn vị tính %</t>
        </r>
      </text>
    </comment>
    <comment ref="E25" authorId="0">
      <text>
        <r>
          <rPr>
            <sz val="10"/>
            <rFont val="Arial"/>
            <family val="2"/>
          </rPr>
          <t>Ô chỉ tiêu có định dạng số. Đơn vị tính %</t>
        </r>
      </text>
    </comment>
    <comment ref="D26" authorId="0">
      <text>
        <r>
          <rPr>
            <sz val="10"/>
            <rFont val="Arial"/>
            <family val="2"/>
          </rPr>
          <t>Ô chỉ tiêu có định dạng số. Đơn vị tính %</t>
        </r>
      </text>
    </comment>
    <comment ref="E26" authorId="0">
      <text>
        <r>
          <rPr>
            <sz val="10"/>
            <rFont val="Arial"/>
            <family val="2"/>
          </rPr>
          <t>Ô chỉ tiêu có định dạng số. Đơn vị tính %</t>
        </r>
      </text>
    </comment>
    <comment ref="D27" authorId="0">
      <text>
        <r>
          <rPr>
            <sz val="10"/>
            <rFont val="Arial"/>
            <family val="2"/>
          </rPr>
          <t>Ô chỉ tiêu có định dạng số. Đơn vị tính %</t>
        </r>
      </text>
    </comment>
    <comment ref="E27" authorId="0">
      <text>
        <r>
          <rPr>
            <sz val="10"/>
            <rFont val="Arial"/>
            <family val="2"/>
          </rPr>
          <t>Ô chỉ tiêu có định dạng số. Đơn vị tính %</t>
        </r>
      </text>
    </comment>
    <comment ref="D28" authorId="0">
      <text>
        <r>
          <rPr>
            <sz val="10"/>
            <rFont val="Arial"/>
            <family val="2"/>
          </rPr>
          <t>Ô chỉ tiêu có định dạng số. Đơn vị tính x 1 (hoặc %)</t>
        </r>
      </text>
    </comment>
    <comment ref="E28" authorId="0">
      <text>
        <r>
          <rPr>
            <sz val="10"/>
            <rFont val="Arial"/>
            <family val="2"/>
          </rPr>
          <t>Ô chỉ tiêu có định dạng số. Đơn vị tính x 1 (hoặc %)</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List>
</comments>
</file>

<file path=xl/comments4.xml><?xml version="1.0" encoding="utf-8"?>
<comments xmlns="http://schemas.openxmlformats.org/spreadsheetml/2006/main">
  <authors>
    <author/>
  </authors>
  <commentList>
    <comment ref="C2" authorId="0">
      <text>
        <r>
          <rPr>
            <sz val="10"/>
            <rFont val="Arial"/>
            <family val="2"/>
          </rPr>
          <t>Ô chỉ tiêu có định dạng ký tự</t>
        </r>
      </text>
    </commen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C3" authorId="0">
      <text>
        <r>
          <rPr>
            <sz val="10"/>
            <rFont val="Arial"/>
            <family val="2"/>
          </rPr>
          <t>Ô chỉ tiêu có định dạng ký tự</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C4" authorId="0">
      <text>
        <r>
          <rPr>
            <sz val="10"/>
            <rFont val="Arial"/>
            <family val="2"/>
          </rPr>
          <t>Ô chỉ tiêu có định dạng ký tự</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C5" authorId="0">
      <text>
        <r>
          <rPr>
            <sz val="10"/>
            <rFont val="Arial"/>
            <family val="2"/>
          </rPr>
          <t>Ô chỉ tiêu có định dạng ký tự</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C6" authorId="0">
      <text>
        <r>
          <rPr>
            <sz val="10"/>
            <rFont val="Arial"/>
            <family val="2"/>
          </rPr>
          <t>Ô chỉ tiêu có định dạng ký tự</t>
        </r>
      </text>
    </comment>
    <comment ref="D6" authorId="0">
      <text>
        <r>
          <rPr>
            <sz val="10"/>
            <rFont val="Arial"/>
            <family val="2"/>
          </rPr>
          <t>Ô chỉ tiêu có định dạng số. Đơn vị tính x 1 (hoặc %)</t>
        </r>
      </text>
    </comment>
    <comment ref="E6" authorId="0">
      <text>
        <r>
          <rPr>
            <sz val="10"/>
            <rFont val="Arial"/>
            <family val="2"/>
          </rPr>
          <t>Ô chỉ tiêu có định dạng số. Đơn vị tính x 1 (hoặc %)</t>
        </r>
      </text>
    </comment>
    <comment ref="C7" authorId="0">
      <text>
        <r>
          <rPr>
            <sz val="10"/>
            <rFont val="Arial"/>
            <family val="2"/>
          </rPr>
          <t>Ô chỉ tiêu có định dạng ký tự</t>
        </r>
      </text>
    </comment>
    <comment ref="D7" authorId="0">
      <text>
        <r>
          <rPr>
            <sz val="10"/>
            <rFont val="Arial"/>
            <family val="2"/>
          </rPr>
          <t>Ô chỉ tiêu có định dạng số. Đơn vị tính x 1 (hoặc %)</t>
        </r>
      </text>
    </comment>
    <comment ref="E7" authorId="0">
      <text>
        <r>
          <rPr>
            <sz val="10"/>
            <rFont val="Arial"/>
            <family val="2"/>
          </rPr>
          <t>Ô chỉ tiêu có định dạng số. Đơn vị tính x 1 (hoặc %)</t>
        </r>
      </text>
    </comment>
    <comment ref="C8" authorId="0">
      <text>
        <r>
          <rPr>
            <sz val="10"/>
            <rFont val="Arial"/>
            <family val="2"/>
          </rPr>
          <t>Ô chỉ tiêu có định dạng ký tự</t>
        </r>
      </text>
    </comment>
    <comment ref="D8" authorId="0">
      <text>
        <r>
          <rPr>
            <sz val="10"/>
            <rFont val="Arial"/>
            <family val="2"/>
          </rPr>
          <t>Ô chỉ tiêu có định dạng số. Đơn vị tính x 1 (hoặc %)</t>
        </r>
      </text>
    </comment>
    <comment ref="E8" authorId="0">
      <text>
        <r>
          <rPr>
            <sz val="10"/>
            <rFont val="Arial"/>
            <family val="2"/>
          </rPr>
          <t>Ô chỉ tiêu có định dạng số. Đơn vị tính x 1 (hoặc %)</t>
        </r>
      </text>
    </comment>
    <comment ref="C9" authorId="0">
      <text>
        <r>
          <rPr>
            <sz val="10"/>
            <rFont val="Arial"/>
            <family val="2"/>
          </rPr>
          <t>Ô chỉ tiêu có định dạng ký tự</t>
        </r>
      </text>
    </comment>
    <comment ref="D9" authorId="0">
      <text>
        <r>
          <rPr>
            <sz val="10"/>
            <rFont val="Arial"/>
            <family val="2"/>
          </rPr>
          <t>Ô chỉ tiêu có định dạng số. Đơn vị tính x 1 (hoặc %)</t>
        </r>
      </text>
    </comment>
    <comment ref="E9" authorId="0">
      <text>
        <r>
          <rPr>
            <sz val="10"/>
            <rFont val="Arial"/>
            <family val="2"/>
          </rPr>
          <t>Ô chỉ tiêu có định dạng số. Đơn vị tính x 1 (hoặc %)</t>
        </r>
      </text>
    </comment>
    <comment ref="C10" authorId="0">
      <text>
        <r>
          <rPr>
            <sz val="10"/>
            <rFont val="Arial"/>
            <family val="2"/>
          </rPr>
          <t>Ô chỉ tiêu có định dạng ký tự</t>
        </r>
      </text>
    </comment>
    <comment ref="D10" authorId="0">
      <text>
        <r>
          <rPr>
            <sz val="10"/>
            <rFont val="Arial"/>
            <family val="2"/>
          </rPr>
          <t>Ô chỉ tiêu có định dạng số. Đơn vị tính x 1 (hoặc %)</t>
        </r>
      </text>
    </comment>
    <comment ref="E10" authorId="0">
      <text>
        <r>
          <rPr>
            <sz val="10"/>
            <rFont val="Arial"/>
            <family val="2"/>
          </rPr>
          <t>Ô chỉ tiêu có định dạng số. Đơn vị tính x 1 (hoặc %)</t>
        </r>
      </text>
    </comment>
    <comment ref="C11" authorId="0">
      <text>
        <r>
          <rPr>
            <sz val="10"/>
            <rFont val="Arial"/>
            <family val="2"/>
          </rPr>
          <t>Ô chỉ tiêu có định dạng ký tự</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C12" authorId="0">
      <text>
        <r>
          <rPr>
            <sz val="10"/>
            <rFont val="Arial"/>
            <family val="2"/>
          </rPr>
          <t>Ô chỉ tiêu có định dạng ký tự</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C13" authorId="0">
      <text>
        <r>
          <rPr>
            <sz val="10"/>
            <rFont val="Arial"/>
            <family val="2"/>
          </rPr>
          <t>Ô chỉ tiêu có định dạng ký tự</t>
        </r>
      </text>
    </comment>
    <comment ref="D13" authorId="0">
      <text>
        <r>
          <rPr>
            <sz val="10"/>
            <rFont val="Arial"/>
            <family val="2"/>
          </rPr>
          <t>Ô chỉ tiêu có định dạng số. Đơn vị tính x 1 (hoặc %)</t>
        </r>
      </text>
    </comment>
    <comment ref="E13" authorId="0">
      <text>
        <r>
          <rPr>
            <sz val="10"/>
            <rFont val="Arial"/>
            <family val="2"/>
          </rPr>
          <t>Ô chỉ tiêu có định dạng số. Đơn vị tính x 1 (hoặc %)</t>
        </r>
      </text>
    </comment>
    <comment ref="C14" authorId="0">
      <text>
        <r>
          <rPr>
            <sz val="10"/>
            <rFont val="Arial"/>
            <family val="2"/>
          </rPr>
          <t>Ô chỉ tiêu có định dạng ký tự</t>
        </r>
      </text>
    </comment>
    <comment ref="D14" authorId="0">
      <text>
        <r>
          <rPr>
            <sz val="10"/>
            <rFont val="Arial"/>
            <family val="2"/>
          </rPr>
          <t>Ô chỉ tiêu có định dạng số. Đơn vị tính x 1 (hoặc %)</t>
        </r>
      </text>
    </comment>
    <comment ref="E14" authorId="0">
      <text>
        <r>
          <rPr>
            <sz val="10"/>
            <rFont val="Arial"/>
            <family val="2"/>
          </rPr>
          <t>Ô chỉ tiêu có định dạng số. Đơn vị tính x 1 (hoặc %)</t>
        </r>
      </text>
    </comment>
    <comment ref="C15" authorId="0">
      <text>
        <r>
          <rPr>
            <sz val="10"/>
            <rFont val="Arial"/>
            <family val="2"/>
          </rPr>
          <t>Ô chỉ tiêu có định dạng ký tự</t>
        </r>
      </text>
    </comment>
    <comment ref="D15" authorId="0">
      <text>
        <r>
          <rPr>
            <sz val="10"/>
            <rFont val="Arial"/>
            <family val="2"/>
          </rPr>
          <t>Ô chỉ tiêu có định dạng số. Đơn vị tính x 1 (hoặc %)</t>
        </r>
      </text>
    </comment>
    <comment ref="E15" authorId="0">
      <text>
        <r>
          <rPr>
            <sz val="10"/>
            <rFont val="Arial"/>
            <family val="2"/>
          </rPr>
          <t>Ô chỉ tiêu có định dạng số. Đơn vị tính x 1 (hoặc %)</t>
        </r>
      </text>
    </comment>
    <comment ref="C16" authorId="0">
      <text>
        <r>
          <rPr>
            <sz val="10"/>
            <rFont val="Arial"/>
            <family val="2"/>
          </rPr>
          <t>Ô chỉ tiêu có định dạng ký tự</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C17" authorId="0">
      <text>
        <r>
          <rPr>
            <sz val="10"/>
            <rFont val="Arial"/>
            <family val="2"/>
          </rPr>
          <t>Ô chỉ tiêu có định dạng ký tự</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C18" authorId="0">
      <text>
        <r>
          <rPr>
            <sz val="10"/>
            <rFont val="Arial"/>
            <family val="2"/>
          </rPr>
          <t>Ô chỉ tiêu có định dạng ký tự</t>
        </r>
      </text>
    </comment>
    <comment ref="D18" authorId="0">
      <text>
        <r>
          <rPr>
            <sz val="10"/>
            <rFont val="Arial"/>
            <family val="2"/>
          </rPr>
          <t>Ô chỉ tiêu có định dạng số. Đơn vị tính x 1 (hoặc %)</t>
        </r>
      </text>
    </comment>
    <comment ref="E18" authorId="0">
      <text>
        <r>
          <rPr>
            <sz val="10"/>
            <rFont val="Arial"/>
            <family val="2"/>
          </rPr>
          <t>Ô chỉ tiêu có định dạng số. Đơn vị tính x 1 (hoặc %)</t>
        </r>
      </text>
    </comment>
    <comment ref="C19" authorId="0">
      <text>
        <r>
          <rPr>
            <sz val="10"/>
            <rFont val="Arial"/>
            <family val="2"/>
          </rPr>
          <t>Ô chỉ tiêu có định dạng ký tự</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C20" authorId="0">
      <text>
        <r>
          <rPr>
            <sz val="10"/>
            <rFont val="Arial"/>
            <family val="2"/>
          </rPr>
          <t>Ô chỉ tiêu có định dạng ký tự</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C21" authorId="0">
      <text>
        <r>
          <rPr>
            <sz val="10"/>
            <rFont val="Arial"/>
            <family val="2"/>
          </rPr>
          <t>Ô chỉ tiêu có định dạng ký tự</t>
        </r>
      </text>
    </comment>
    <comment ref="D21" authorId="0">
      <text>
        <r>
          <rPr>
            <sz val="10"/>
            <rFont val="Arial"/>
            <family val="2"/>
          </rPr>
          <t>Ô chỉ tiêu có định dạng số. Đơn vị tính x 1 (hoặc %)</t>
        </r>
      </text>
    </comment>
    <comment ref="E21" authorId="0">
      <text>
        <r>
          <rPr>
            <sz val="10"/>
            <rFont val="Arial"/>
            <family val="2"/>
          </rPr>
          <t>Ô chỉ tiêu có định dạng số. Đơn vị tính x 1 (hoặc %)</t>
        </r>
      </text>
    </comment>
    <comment ref="C22" authorId="0">
      <text>
        <r>
          <rPr>
            <sz val="10"/>
            <rFont val="Arial"/>
            <family val="2"/>
          </rPr>
          <t>Ô chỉ tiêu có định dạng ký tự</t>
        </r>
      </text>
    </comment>
    <comment ref="D22" authorId="0">
      <text>
        <r>
          <rPr>
            <sz val="10"/>
            <rFont val="Arial"/>
            <family val="2"/>
          </rPr>
          <t>Ô chỉ tiêu có định dạng số. Đơn vị tính x 1 (hoặc %)</t>
        </r>
      </text>
    </comment>
    <comment ref="E22" authorId="0">
      <text>
        <r>
          <rPr>
            <sz val="10"/>
            <rFont val="Arial"/>
            <family val="2"/>
          </rPr>
          <t>Ô chỉ tiêu có định dạng số. Đơn vị tính x 1 (hoặc %)</t>
        </r>
      </text>
    </comment>
    <comment ref="C23" authorId="0">
      <text>
        <r>
          <rPr>
            <sz val="10"/>
            <rFont val="Arial"/>
            <family val="2"/>
          </rPr>
          <t>Ô chỉ tiêu có định dạng ký tự</t>
        </r>
      </text>
    </comment>
    <comment ref="D23" authorId="0">
      <text>
        <r>
          <rPr>
            <sz val="10"/>
            <rFont val="Arial"/>
            <family val="2"/>
          </rPr>
          <t>Ô chỉ tiêu có định dạng số. Đơn vị tính x 1 (hoặc %)</t>
        </r>
      </text>
    </comment>
    <comment ref="E23" authorId="0">
      <text>
        <r>
          <rPr>
            <sz val="10"/>
            <rFont val="Arial"/>
            <family val="2"/>
          </rPr>
          <t>Ô chỉ tiêu có định dạng số. Đơn vị tính x 1 (hoặc %)</t>
        </r>
      </text>
    </comment>
    <comment ref="C24" authorId="0">
      <text>
        <r>
          <rPr>
            <sz val="10"/>
            <rFont val="Arial"/>
            <family val="2"/>
          </rPr>
          <t>Ô chỉ tiêu có định dạng ký tự</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C25" authorId="0">
      <text>
        <r>
          <rPr>
            <sz val="10"/>
            <rFont val="Arial"/>
            <family val="2"/>
          </rPr>
          <t>Ô chỉ tiêu có định dạng ký tự</t>
        </r>
      </text>
    </comment>
    <comment ref="D25" authorId="0">
      <text>
        <r>
          <rPr>
            <sz val="10"/>
            <rFont val="Arial"/>
            <family val="2"/>
          </rPr>
          <t>Ô chỉ tiêu có định dạng số. Đơn vị tính x 1 (hoặc %)</t>
        </r>
      </text>
    </comment>
    <comment ref="E25" authorId="0">
      <text>
        <r>
          <rPr>
            <sz val="10"/>
            <rFont val="Arial"/>
            <family val="2"/>
          </rPr>
          <t>Ô chỉ tiêu có định dạng số. Đơn vị tính x 1 (hoặc %)</t>
        </r>
      </text>
    </comment>
    <comment ref="C26" authorId="0">
      <text>
        <r>
          <rPr>
            <sz val="10"/>
            <rFont val="Arial"/>
            <family val="2"/>
          </rPr>
          <t>Ô chỉ tiêu có định dạng ký tự</t>
        </r>
      </text>
    </comment>
    <comment ref="D26" authorId="0">
      <text>
        <r>
          <rPr>
            <sz val="10"/>
            <rFont val="Arial"/>
            <family val="2"/>
          </rPr>
          <t>Ô chỉ tiêu có định dạng số. Đơn vị tính x 1 (hoặc %)</t>
        </r>
      </text>
    </comment>
    <comment ref="E26" authorId="0">
      <text>
        <r>
          <rPr>
            <sz val="10"/>
            <rFont val="Arial"/>
            <family val="2"/>
          </rPr>
          <t>Ô chỉ tiêu có định dạng số. Đơn vị tính x 1 (hoặc %)</t>
        </r>
      </text>
    </comment>
    <comment ref="C27" authorId="0">
      <text>
        <r>
          <rPr>
            <sz val="10"/>
            <rFont val="Arial"/>
            <family val="2"/>
          </rPr>
          <t>Ô chỉ tiêu có định dạng ký tự</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C28" authorId="0">
      <text>
        <r>
          <rPr>
            <sz val="10"/>
            <rFont val="Arial"/>
            <family val="2"/>
          </rPr>
          <t>Ô chỉ tiêu có định dạng ký tự</t>
        </r>
      </text>
    </comment>
    <comment ref="D28" authorId="0">
      <text>
        <r>
          <rPr>
            <sz val="10"/>
            <rFont val="Arial"/>
            <family val="2"/>
          </rPr>
          <t>Ô chỉ tiêu có định dạng số. Đơn vị tính x 1 (hoặc %)</t>
        </r>
      </text>
    </comment>
    <comment ref="E28" authorId="0">
      <text>
        <r>
          <rPr>
            <sz val="10"/>
            <rFont val="Arial"/>
            <family val="2"/>
          </rPr>
          <t>Ô chỉ tiêu có định dạng số. Đơn vị tính x 1 (hoặc %)</t>
        </r>
      </text>
    </comment>
    <comment ref="C29" authorId="0">
      <text>
        <r>
          <rPr>
            <sz val="10"/>
            <rFont val="Arial"/>
            <family val="2"/>
          </rPr>
          <t>Ô chỉ tiêu có định dạng ký tự</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C30" authorId="0">
      <text>
        <r>
          <rPr>
            <sz val="10"/>
            <rFont val="Arial"/>
            <family val="2"/>
          </rPr>
          <t>Ô chỉ tiêu có định dạng ký tự</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C31" authorId="0">
      <text>
        <r>
          <rPr>
            <sz val="10"/>
            <rFont val="Arial"/>
            <family val="2"/>
          </rPr>
          <t>Ô chỉ tiêu có định dạng ký tự</t>
        </r>
      </text>
    </comment>
    <comment ref="D31" authorId="0">
      <text>
        <r>
          <rPr>
            <sz val="10"/>
            <rFont val="Arial"/>
            <family val="2"/>
          </rPr>
          <t>Ô chỉ tiêu có định dạng số. Đơn vị tính x 1 (hoặc %)</t>
        </r>
      </text>
    </comment>
    <comment ref="E31" authorId="0">
      <text>
        <r>
          <rPr>
            <sz val="10"/>
            <rFont val="Arial"/>
            <family val="2"/>
          </rPr>
          <t>Ô chỉ tiêu có định dạng số. Đơn vị tính x 1 (hoặc %)</t>
        </r>
      </text>
    </comment>
    <comment ref="C32" authorId="0">
      <text>
        <r>
          <rPr>
            <sz val="10"/>
            <rFont val="Arial"/>
            <family val="2"/>
          </rPr>
          <t>Ô chỉ tiêu có định dạng ký tự</t>
        </r>
      </text>
    </comment>
    <comment ref="D32" authorId="0">
      <text>
        <r>
          <rPr>
            <sz val="10"/>
            <rFont val="Arial"/>
            <family val="2"/>
          </rPr>
          <t>Ô chỉ tiêu có định dạng số. Đơn vị tính x 1 (hoặc %)</t>
        </r>
      </text>
    </comment>
    <comment ref="E32" authorId="0">
      <text>
        <r>
          <rPr>
            <sz val="10"/>
            <rFont val="Arial"/>
            <family val="2"/>
          </rPr>
          <t>Ô chỉ tiêu có định dạng số. Đơn vị tính x 1 (hoặc %)</t>
        </r>
      </text>
    </comment>
    <comment ref="C33" authorId="0">
      <text>
        <r>
          <rPr>
            <sz val="10"/>
            <rFont val="Arial"/>
            <family val="2"/>
          </rPr>
          <t>Ô chỉ tiêu có định dạng ký tự</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C34" authorId="0">
      <text>
        <r>
          <rPr>
            <sz val="10"/>
            <rFont val="Arial"/>
            <family val="2"/>
          </rPr>
          <t>Ô chỉ tiêu có định dạng ký tự</t>
        </r>
      </text>
    </comment>
    <comment ref="D34" authorId="0">
      <text>
        <r>
          <rPr>
            <sz val="10"/>
            <rFont val="Arial"/>
            <family val="2"/>
          </rPr>
          <t>Ô chỉ tiêu có định dạng số. Đơn vị tính x 1 (hoặc %)</t>
        </r>
      </text>
    </comment>
    <comment ref="E34" authorId="0">
      <text>
        <r>
          <rPr>
            <sz val="10"/>
            <rFont val="Arial"/>
            <family val="2"/>
          </rPr>
          <t>Ô chỉ tiêu có định dạng số. Đơn vị tính x 1 (hoặc %)</t>
        </r>
      </text>
    </comment>
    <comment ref="C35" authorId="0">
      <text>
        <r>
          <rPr>
            <sz val="10"/>
            <rFont val="Arial"/>
            <family val="2"/>
          </rPr>
          <t>Ô chỉ tiêu có định dạng ký tự</t>
        </r>
      </text>
    </comment>
    <comment ref="D35" authorId="0">
      <text>
        <r>
          <rPr>
            <sz val="10"/>
            <rFont val="Arial"/>
            <family val="2"/>
          </rPr>
          <t>Ô chỉ tiêu có định dạng số. Đơn vị tính x 1 (hoặc %)</t>
        </r>
      </text>
    </comment>
    <comment ref="E35" authorId="0">
      <text>
        <r>
          <rPr>
            <sz val="10"/>
            <rFont val="Arial"/>
            <family val="2"/>
          </rPr>
          <t>Ô chỉ tiêu có định dạng số. Đơn vị tính x 1 (hoặc %)</t>
        </r>
      </text>
    </comment>
    <comment ref="C36" authorId="0">
      <text>
        <r>
          <rPr>
            <sz val="10"/>
            <rFont val="Arial"/>
            <family val="2"/>
          </rPr>
          <t>Ô chỉ tiêu có định dạng ký tự</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C37" authorId="0">
      <text>
        <r>
          <rPr>
            <sz val="10"/>
            <rFont val="Arial"/>
            <family val="2"/>
          </rPr>
          <t>Ô chỉ tiêu có định dạng ký tự</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C38" authorId="0">
      <text>
        <r>
          <rPr>
            <sz val="10"/>
            <rFont val="Arial"/>
            <family val="2"/>
          </rPr>
          <t>Ô chỉ tiêu có định dạng ký tự</t>
        </r>
      </text>
    </comment>
    <comment ref="D38" authorId="0">
      <text>
        <r>
          <rPr>
            <sz val="10"/>
            <rFont val="Arial"/>
            <family val="2"/>
          </rPr>
          <t>Ô chỉ tiêu có định dạng số. Đơn vị tính x 1 (hoặc %)</t>
        </r>
      </text>
    </comment>
    <comment ref="E38" authorId="0">
      <text>
        <r>
          <rPr>
            <sz val="10"/>
            <rFont val="Arial"/>
            <family val="2"/>
          </rPr>
          <t>Ô chỉ tiêu có định dạng số. Đơn vị tính x 1 (hoặc %)</t>
        </r>
      </text>
    </comment>
    <comment ref="C39" authorId="0">
      <text>
        <r>
          <rPr>
            <sz val="10"/>
            <rFont val="Arial"/>
            <family val="2"/>
          </rPr>
          <t>Ô chỉ tiêu có định dạng ký tự</t>
        </r>
      </text>
    </comment>
    <comment ref="D39" authorId="0">
      <text>
        <r>
          <rPr>
            <sz val="10"/>
            <rFont val="Arial"/>
            <family val="2"/>
          </rPr>
          <t>Ô chỉ tiêu có định dạng số. Đơn vị tính x 1 (hoặc %)</t>
        </r>
      </text>
    </comment>
    <comment ref="E39" authorId="0">
      <text>
        <r>
          <rPr>
            <sz val="10"/>
            <rFont val="Arial"/>
            <family val="2"/>
          </rPr>
          <t>Ô chỉ tiêu có định dạng số. Đơn vị tính x 1 (hoặc %)</t>
        </r>
      </text>
    </comment>
    <comment ref="C40" authorId="0">
      <text>
        <r>
          <rPr>
            <sz val="10"/>
            <rFont val="Arial"/>
            <family val="2"/>
          </rPr>
          <t>Ô chỉ tiêu có định dạng ký tự</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C41" authorId="0">
      <text>
        <r>
          <rPr>
            <sz val="10"/>
            <rFont val="Arial"/>
            <family val="2"/>
          </rPr>
          <t>Ô chỉ tiêu có định dạng ký tự</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C42" authorId="0">
      <text>
        <r>
          <rPr>
            <sz val="10"/>
            <rFont val="Arial"/>
            <family val="2"/>
          </rPr>
          <t>Ô chỉ tiêu có định dạng ký tự</t>
        </r>
      </text>
    </comment>
    <comment ref="D42" authorId="0">
      <text>
        <r>
          <rPr>
            <sz val="10"/>
            <rFont val="Arial"/>
            <family val="2"/>
          </rPr>
          <t>Ô chỉ tiêu có định dạng số. Đơn vị tính x 1 (hoặc %)</t>
        </r>
      </text>
    </comment>
    <comment ref="E42" authorId="0">
      <text>
        <r>
          <rPr>
            <sz val="10"/>
            <rFont val="Arial"/>
            <family val="2"/>
          </rPr>
          <t>Ô chỉ tiêu có định dạng số. Đơn vị tính x 1 (hoặc %)</t>
        </r>
      </text>
    </comment>
  </commentList>
</comments>
</file>

<file path=xl/comments5.xml><?xml version="1.0" encoding="utf-8"?>
<comments xmlns="http://schemas.openxmlformats.org/spreadsheetml/2006/main">
  <authors>
    <author/>
  </authors>
  <commentLis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F2" authorId="0">
      <text>
        <r>
          <rPr>
            <sz val="10"/>
            <rFont val="Arial"/>
            <family val="2"/>
          </rPr>
          <t>Ô chỉ tiêu có định dạng số. Đơn vị tính x 1 (hoặc %)</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F3" authorId="0">
      <text>
        <r>
          <rPr>
            <sz val="10"/>
            <rFont val="Arial"/>
            <family val="2"/>
          </rPr>
          <t>Ô chỉ tiêu có định dạng số. Đơn vị tính x 1 (hoặc %)</t>
        </r>
      </text>
    </comment>
    <comment ref="A5" authorId="0">
      <text>
        <r>
          <rPr>
            <sz val="10"/>
            <rFont val="Arial"/>
            <family val="2"/>
          </rPr>
          <t>Ô chỉ tiêu có định dạng ký tự
Dữ liệu động đầu vào hợp lệ khi chỉ được thêm dòng trên ô này.</t>
        </r>
      </text>
    </comment>
    <comment ref="B5" authorId="0">
      <text>
        <r>
          <rPr>
            <sz val="10"/>
            <rFont val="Arial"/>
            <family val="2"/>
          </rPr>
          <t>Ô chỉ tiêu có định dạng ký tự
Dữ liệu động đầu vào hợp lệ khi chỉ được thêm dòng trên ô này.</t>
        </r>
      </text>
    </comment>
    <comment ref="C5" authorId="0">
      <text>
        <r>
          <rPr>
            <sz val="10"/>
            <rFont val="Arial"/>
            <family val="2"/>
          </rPr>
          <t>Ô chỉ tiêu có định dạng ký tự
Dữ liệu động đầu vào hợp lệ khi chỉ được thêm dòng trên ô này.</t>
        </r>
      </text>
    </comment>
    <comment ref="D5" authorId="0">
      <text>
        <r>
          <rPr>
            <sz val="10"/>
            <rFont val="Arial"/>
            <family val="2"/>
          </rPr>
          <t>Ô chỉ tiêu có định dạng số. Đơn vị tính x 1 (hoặc %)
Dữ liệu động đầu vào hợp lệ khi chỉ được thêm dòng trên ô này.</t>
        </r>
      </text>
    </comment>
    <comment ref="E5" authorId="0">
      <text>
        <r>
          <rPr>
            <sz val="10"/>
            <rFont val="Arial"/>
            <family val="2"/>
          </rPr>
          <t>Ô chỉ tiêu có định dạng số. Đơn vị tính x 1 (hoặc %)
Dữ liệu động đầu vào hợp lệ khi chỉ được thêm dòng trên ô này.</t>
        </r>
      </text>
    </comment>
    <comment ref="F5" authorId="0">
      <text>
        <r>
          <rPr>
            <sz val="10"/>
            <rFont val="Arial"/>
            <family val="2"/>
          </rPr>
          <t>Ô chỉ tiêu có định dạng số. Đơn vị tính x 1 (hoặc %)
Dữ liệu động đầu vào hợp lệ khi chỉ được thêm dòng trên ô này.</t>
        </r>
      </text>
    </comment>
    <comment ref="A7" authorId="0">
      <text>
        <r>
          <rPr>
            <sz val="10"/>
            <rFont val="Arial"/>
            <family val="2"/>
          </rPr>
          <t>Ô chỉ tiêu có định dạng ký tự
Dữ liệu động đầu vào hợp lệ khi chỉ được thêm dòng trên ô này.</t>
        </r>
      </text>
    </comment>
    <comment ref="B7" authorId="0">
      <text>
        <r>
          <rPr>
            <sz val="10"/>
            <rFont val="Arial"/>
            <family val="2"/>
          </rPr>
          <t>Ô chỉ tiêu có định dạng ký tự
Dữ liệu động đầu vào hợp lệ khi chỉ được thêm dòng trên ô này.</t>
        </r>
      </text>
    </comment>
    <comment ref="C7" authorId="0">
      <text>
        <r>
          <rPr>
            <sz val="10"/>
            <rFont val="Arial"/>
            <family val="2"/>
          </rPr>
          <t>Ô chỉ tiêu có định dạng ký tự
Dữ liệu động đầu vào hợp lệ khi chỉ được thêm dòng trên ô này.</t>
        </r>
      </text>
    </comment>
    <comment ref="D7" authorId="0">
      <text>
        <r>
          <rPr>
            <sz val="10"/>
            <rFont val="Arial"/>
            <family val="2"/>
          </rPr>
          <t>Ô chỉ tiêu có định dạng số. Đơn vị tính x 1 (hoặc %)
Dữ liệu động đầu vào hợp lệ khi chỉ được thêm dòng trên ô này.</t>
        </r>
      </text>
    </comment>
    <comment ref="E7" authorId="0">
      <text>
        <r>
          <rPr>
            <sz val="10"/>
            <rFont val="Arial"/>
            <family val="2"/>
          </rPr>
          <t>Ô chỉ tiêu có định dạng số. Đơn vị tính x 1 (hoặc %)
Dữ liệu động đầu vào hợp lệ khi chỉ được thêm dòng trên ô này.</t>
        </r>
      </text>
    </comment>
    <comment ref="F7" authorId="0">
      <text>
        <r>
          <rPr>
            <sz val="10"/>
            <rFont val="Arial"/>
            <family val="2"/>
          </rPr>
          <t>Ô chỉ tiêu có định dạng số. Đơn vị tính x 1 (hoặc %)
Dữ liệu động đầu vào hợp lệ khi chỉ được thêm dòng trên ô này.</t>
        </r>
      </text>
    </comment>
    <comment ref="A9" authorId="0">
      <text>
        <r>
          <rPr>
            <sz val="10"/>
            <rFont val="Arial"/>
            <family val="2"/>
          </rPr>
          <t>Ô chỉ tiêu có định dạng ký tự
Dữ liệu động đầu vào hợp lệ khi chỉ được thêm dòng trên ô này.</t>
        </r>
      </text>
    </comment>
    <comment ref="B9" authorId="0">
      <text>
        <r>
          <rPr>
            <sz val="10"/>
            <rFont val="Arial"/>
            <family val="2"/>
          </rPr>
          <t>Ô chỉ tiêu có định dạng ký tự
Dữ liệu động đầu vào hợp lệ khi chỉ được thêm dòng trên ô này.</t>
        </r>
      </text>
    </comment>
    <comment ref="C9" authorId="0">
      <text>
        <r>
          <rPr>
            <sz val="10"/>
            <rFont val="Arial"/>
            <family val="2"/>
          </rPr>
          <t>Ô chỉ tiêu có định dạng ký tự
Dữ liệu động đầu vào hợp lệ khi chỉ được thêm dòng trên ô này.</t>
        </r>
      </text>
    </comment>
    <comment ref="D9" authorId="0">
      <text>
        <r>
          <rPr>
            <sz val="10"/>
            <rFont val="Arial"/>
            <family val="2"/>
          </rPr>
          <t>Ô chỉ tiêu có định dạng số. Đơn vị tính x 1 (hoặc %)
Dữ liệu động đầu vào hợp lệ khi chỉ được thêm dòng trên ô này.</t>
        </r>
      </text>
    </comment>
    <comment ref="E9" authorId="0">
      <text>
        <r>
          <rPr>
            <sz val="10"/>
            <rFont val="Arial"/>
            <family val="2"/>
          </rPr>
          <t>Ô chỉ tiêu có định dạng số. Đơn vị tính x 1 (hoặc %)
Dữ liệu động đầu vào hợp lệ khi chỉ được thêm dòng trên ô này.</t>
        </r>
      </text>
    </comment>
    <comment ref="F9" authorId="0">
      <text>
        <r>
          <rPr>
            <sz val="10"/>
            <rFont val="Arial"/>
            <family val="2"/>
          </rPr>
          <t>Ô chỉ tiêu có định dạng số. Đơn vị tính x 1 (hoặc %)
Dữ liệu động đầu vào hợp lệ khi chỉ được thêm dòng trên ô này.</t>
        </r>
      </text>
    </comment>
    <comment ref="A11" authorId="0">
      <text>
        <r>
          <rPr>
            <sz val="10"/>
            <rFont val="Arial"/>
            <family val="2"/>
          </rPr>
          <t>Ô chỉ tiêu có định dạng ký tự
Dữ liệu động đầu vào hợp lệ khi chỉ được thêm dòng trên ô này.</t>
        </r>
      </text>
    </comment>
    <comment ref="B11" authorId="0">
      <text>
        <r>
          <rPr>
            <sz val="10"/>
            <rFont val="Arial"/>
            <family val="2"/>
          </rPr>
          <t>Ô chỉ tiêu có định dạng ký tự
Dữ liệu động đầu vào hợp lệ khi chỉ được thêm dòng trên ô này.</t>
        </r>
      </text>
    </comment>
    <comment ref="C11" authorId="0">
      <text>
        <r>
          <rPr>
            <sz val="10"/>
            <rFont val="Arial"/>
            <family val="2"/>
          </rPr>
          <t>Ô chỉ tiêu có định dạng ký tự
Dữ liệu động đầu vào hợp lệ khi chỉ được thêm dòng trên ô này.</t>
        </r>
      </text>
    </comment>
    <comment ref="D11" authorId="0">
      <text>
        <r>
          <rPr>
            <sz val="10"/>
            <rFont val="Arial"/>
            <family val="2"/>
          </rPr>
          <t>Ô chỉ tiêu có định dạng số. Đơn vị tính x 1 (hoặc %)
Dữ liệu động đầu vào hợp lệ khi chỉ được thêm dòng trên ô này.</t>
        </r>
      </text>
    </comment>
    <comment ref="E11" authorId="0">
      <text>
        <r>
          <rPr>
            <sz val="10"/>
            <rFont val="Arial"/>
            <family val="2"/>
          </rPr>
          <t>Ô chỉ tiêu có định dạng số. Đơn vị tính x 1 (hoặc %)
Dữ liệu động đầu vào hợp lệ khi chỉ được thêm dòng trên ô này.</t>
        </r>
      </text>
    </comment>
    <comment ref="F11" authorId="0">
      <text>
        <r>
          <rPr>
            <sz val="10"/>
            <rFont val="Arial"/>
            <family val="2"/>
          </rPr>
          <t>Ô chỉ tiêu có định dạng số. Đơn vị tính x 1 (hoặc %)
Dữ liệu động đầu vào hợp lệ khi chỉ được thêm dòng trên ô này.</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F12" authorId="0">
      <text>
        <r>
          <rPr>
            <sz val="10"/>
            <rFont val="Arial"/>
            <family val="2"/>
          </rPr>
          <t>Ô chỉ tiêu có định dạng số. Đơn vị tính x 1 (hoặc %)</t>
        </r>
      </text>
    </comment>
    <comment ref="A14" authorId="0">
      <text>
        <r>
          <rPr>
            <sz val="10"/>
            <rFont val="Arial"/>
            <family val="2"/>
          </rPr>
          <t>Ô chỉ tiêu có định dạng ký tự
Dữ liệu động đầu vào hợp lệ khi chỉ được thêm dòng trên ô này.</t>
        </r>
      </text>
    </comment>
    <comment ref="B14" authorId="0">
      <text>
        <r>
          <rPr>
            <sz val="10"/>
            <rFont val="Arial"/>
            <family val="2"/>
          </rPr>
          <t>Ô chỉ tiêu có định dạng ký tự
Dữ liệu động đầu vào hợp lệ khi chỉ được thêm dòng trên ô này.</t>
        </r>
      </text>
    </comment>
    <comment ref="C14" authorId="0">
      <text>
        <r>
          <rPr>
            <sz val="10"/>
            <rFont val="Arial"/>
            <family val="2"/>
          </rPr>
          <t>Ô chỉ tiêu có định dạng ký tự
Dữ liệu động đầu vào hợp lệ khi chỉ được thêm dòng trên ô này.</t>
        </r>
      </text>
    </comment>
    <comment ref="D14" authorId="0">
      <text>
        <r>
          <rPr>
            <sz val="10"/>
            <rFont val="Arial"/>
            <family val="2"/>
          </rPr>
          <t>Ô chỉ tiêu có định dạng số. Đơn vị tính x 1 (hoặc %)
Dữ liệu động đầu vào hợp lệ khi chỉ được thêm dòng trên ô này.</t>
        </r>
      </text>
    </comment>
    <comment ref="E14" authorId="0">
      <text>
        <r>
          <rPr>
            <sz val="10"/>
            <rFont val="Arial"/>
            <family val="2"/>
          </rPr>
          <t>Ô chỉ tiêu có định dạng số. Đơn vị tính x 1 (hoặc %)
Dữ liệu động đầu vào hợp lệ khi chỉ được thêm dòng trên ô này.</t>
        </r>
      </text>
    </comment>
    <comment ref="F14" authorId="0">
      <text>
        <r>
          <rPr>
            <sz val="10"/>
            <rFont val="Arial"/>
            <family val="2"/>
          </rPr>
          <t>Ô chỉ tiêu có định dạng số. Đơn vị tính x 1 (hoặc %)
Dữ liệu động đầu vào hợp lệ khi chỉ được thêm dòng trên ô này.</t>
        </r>
      </text>
    </comment>
    <comment ref="A16" authorId="0">
      <text>
        <r>
          <rPr>
            <sz val="10"/>
            <rFont val="Arial"/>
            <family val="2"/>
          </rPr>
          <t>Ô chỉ tiêu có định dạng số. Đơn vị tính x 1 (hoặc %)
Dữ liệu động đầu vào hợp lệ khi chỉ được thêm dòng trên ô này.</t>
        </r>
      </text>
    </comment>
    <comment ref="B16" authorId="0">
      <text>
        <r>
          <rPr>
            <sz val="10"/>
            <rFont val="Arial"/>
            <family val="2"/>
          </rPr>
          <t>Ô chỉ tiêu có định dạng ký tự
Dữ liệu động đầu vào hợp lệ khi chỉ được thêm dòng trên ô này.</t>
        </r>
      </text>
    </comment>
    <comment ref="C16" authorId="0">
      <text>
        <r>
          <rPr>
            <sz val="10"/>
            <rFont val="Arial"/>
            <family val="2"/>
          </rPr>
          <t>Ô chỉ tiêu có định dạng số. Đơn vị tính x 1 (hoặc %)
Dữ liệu động đầu vào hợp lệ khi chỉ được thêm dòng trên ô này.</t>
        </r>
      </text>
    </comment>
    <comment ref="D16" authorId="0">
      <text>
        <r>
          <rPr>
            <sz val="10"/>
            <rFont val="Arial"/>
            <family val="2"/>
          </rPr>
          <t>Ô chỉ tiêu có định dạng số. Đơn vị tính x 1 (hoặc %)
Dữ liệu động đầu vào hợp lệ khi chỉ được thêm dòng trên ô này.</t>
        </r>
      </text>
    </comment>
    <comment ref="E16" authorId="0">
      <text>
        <r>
          <rPr>
            <sz val="10"/>
            <rFont val="Arial"/>
            <family val="2"/>
          </rPr>
          <t>Ô chỉ tiêu có định dạng số. Đơn vị tính x 1 (hoặc %)
Dữ liệu động đầu vào hợp lệ khi chỉ được thêm dòng trên ô này.</t>
        </r>
      </text>
    </comment>
    <comment ref="F16" authorId="0">
      <text>
        <r>
          <rPr>
            <sz val="10"/>
            <rFont val="Arial"/>
            <family val="2"/>
          </rPr>
          <t>Ô chỉ tiêu có định dạng số. Đơn vị tính x 1 (hoặc %)
Dữ liệu động đầu vào hợp lệ khi chỉ được thêm dòng trên ô này.</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F17" authorId="0">
      <text>
        <r>
          <rPr>
            <sz val="10"/>
            <rFont val="Arial"/>
            <family val="2"/>
          </rPr>
          <t>Ô chỉ tiêu có định dạng số. Đơn vị tính x 1 (hoặc %)</t>
        </r>
      </text>
    </comment>
    <comment ref="A19" authorId="0">
      <text>
        <r>
          <rPr>
            <sz val="10"/>
            <rFont val="Arial"/>
            <family val="2"/>
          </rPr>
          <t>Ô chỉ tiêu có định dạng số. Đơn vị tính x 1 (hoặc %)
Dữ liệu động đầu vào hợp lệ khi chỉ được thêm dòng trên ô này.</t>
        </r>
      </text>
    </comment>
    <comment ref="B19" authorId="0">
      <text>
        <r>
          <rPr>
            <sz val="10"/>
            <rFont val="Arial"/>
            <family val="2"/>
          </rPr>
          <t>Ô chỉ tiêu có định dạng ký tự
Dữ liệu động đầu vào hợp lệ khi chỉ được thêm dòng trên ô này.</t>
        </r>
      </text>
    </comment>
    <comment ref="C19" authorId="0">
      <text>
        <r>
          <rPr>
            <sz val="10"/>
            <rFont val="Arial"/>
            <family val="2"/>
          </rPr>
          <t>Ô chỉ tiêu có định dạng số. Đơn vị tính x 1 (hoặc %)
Dữ liệu động đầu vào hợp lệ khi chỉ được thêm dòng trên ô này.</t>
        </r>
      </text>
    </comment>
    <comment ref="D19" authorId="0">
      <text>
        <r>
          <rPr>
            <sz val="10"/>
            <rFont val="Arial"/>
            <family val="2"/>
          </rPr>
          <t>Ô chỉ tiêu có định dạng số. Đơn vị tính x 1 (hoặc %)
Dữ liệu động đầu vào hợp lệ khi chỉ được thêm dòng trên ô này.</t>
        </r>
      </text>
    </comment>
    <comment ref="E19" authorId="0">
      <text>
        <r>
          <rPr>
            <sz val="10"/>
            <rFont val="Arial"/>
            <family val="2"/>
          </rPr>
          <t>Ô chỉ tiêu có định dạng số. Đơn vị tính x 1 (hoặc %)
Dữ liệu động đầu vào hợp lệ khi chỉ được thêm dòng trên ô này.</t>
        </r>
      </text>
    </comment>
    <comment ref="F19" authorId="0">
      <text>
        <r>
          <rPr>
            <sz val="10"/>
            <rFont val="Arial"/>
            <family val="2"/>
          </rPr>
          <t>Ô chỉ tiêu có định dạng số. Đơn vị tính x 1 (hoặc %)
Dữ liệu động đầu vào hợp lệ khi chỉ được thêm dòng trên ô này.</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F20" authorId="0">
      <text>
        <r>
          <rPr>
            <sz val="10"/>
            <rFont val="Arial"/>
            <family val="2"/>
          </rPr>
          <t>Ô chỉ tiêu có định dạng số. Đơn vị tính x 1 (hoặc %)</t>
        </r>
      </text>
    </comment>
    <comment ref="A22" authorId="0">
      <text>
        <r>
          <rPr>
            <sz val="10"/>
            <rFont val="Arial"/>
            <family val="2"/>
          </rPr>
          <t>Ô chỉ tiêu có định dạng ký tự
Dữ liệu động đầu vào hợp lệ khi chỉ được thêm dòng trên ô này.</t>
        </r>
      </text>
    </comment>
    <comment ref="B22" authorId="0">
      <text>
        <r>
          <rPr>
            <sz val="10"/>
            <rFont val="Arial"/>
            <family val="2"/>
          </rPr>
          <t>Ô chỉ tiêu có định dạng ký tự
Dữ liệu động đầu vào hợp lệ khi chỉ được thêm dòng trên ô này.</t>
        </r>
      </text>
    </comment>
    <comment ref="C22" authorId="0">
      <text>
        <r>
          <rPr>
            <sz val="10"/>
            <rFont val="Arial"/>
            <family val="2"/>
          </rPr>
          <t>Ô chỉ tiêu có định dạng ký tự
Dữ liệu động đầu vào hợp lệ khi chỉ được thêm dòng trên ô này.</t>
        </r>
      </text>
    </comment>
    <comment ref="D22" authorId="0">
      <text>
        <r>
          <rPr>
            <sz val="10"/>
            <rFont val="Arial"/>
            <family val="2"/>
          </rPr>
          <t>Ô chỉ tiêu có định dạng số. Đơn vị tính x 1 (hoặc %)
Dữ liệu động đầu vào hợp lệ khi chỉ được thêm dòng trên ô này.</t>
        </r>
      </text>
    </comment>
    <comment ref="E22" authorId="0">
      <text>
        <r>
          <rPr>
            <sz val="10"/>
            <rFont val="Arial"/>
            <family val="2"/>
          </rPr>
          <t>Ô chỉ tiêu có định dạng số. Đơn vị tính x 1 (hoặc %)
Dữ liệu động đầu vào hợp lệ khi chỉ được thêm dòng trên ô này.</t>
        </r>
      </text>
    </comment>
    <comment ref="F22" authorId="0">
      <text>
        <r>
          <rPr>
            <sz val="10"/>
            <rFont val="Arial"/>
            <family val="2"/>
          </rPr>
          <t>Ô chỉ tiêu có định dạng số. Đơn vị tính x 1 (hoặc %)
Dữ liệu động đầu vào hợp lệ khi chỉ được thêm dòng trên ô này.</t>
        </r>
      </text>
    </comment>
    <comment ref="A24" authorId="0">
      <text>
        <r>
          <rPr>
            <sz val="10"/>
            <rFont val="Arial"/>
            <family val="2"/>
          </rPr>
          <t>Ô chỉ tiêu có định dạng ký tự
Dữ liệu động đầu vào hợp lệ khi chỉ được thêm dòng trên ô này.</t>
        </r>
      </text>
    </comment>
    <comment ref="B24" authorId="0">
      <text>
        <r>
          <rPr>
            <sz val="10"/>
            <rFont val="Arial"/>
            <family val="2"/>
          </rPr>
          <t>Ô chỉ tiêu có định dạng ký tự
Dữ liệu động đầu vào hợp lệ khi chỉ được thêm dòng trên ô này.</t>
        </r>
      </text>
    </comment>
    <comment ref="C24" authorId="0">
      <text>
        <r>
          <rPr>
            <sz val="10"/>
            <rFont val="Arial"/>
            <family val="2"/>
          </rPr>
          <t>Ô chỉ tiêu có định dạng ký tự
Dữ liệu động đầu vào hợp lệ khi chỉ được thêm dòng trên ô này.</t>
        </r>
      </text>
    </comment>
    <comment ref="D24" authorId="0">
      <text>
        <r>
          <rPr>
            <sz val="10"/>
            <rFont val="Arial"/>
            <family val="2"/>
          </rPr>
          <t>Ô chỉ tiêu có định dạng số. Đơn vị tính x 1 (hoặc %)
Dữ liệu động đầu vào hợp lệ khi chỉ được thêm dòng trên ô này.</t>
        </r>
      </text>
    </comment>
    <comment ref="E24" authorId="0">
      <text>
        <r>
          <rPr>
            <sz val="10"/>
            <rFont val="Arial"/>
            <family val="2"/>
          </rPr>
          <t>Ô chỉ tiêu có định dạng số. Đơn vị tính x 1 (hoặc %)
Dữ liệu động đầu vào hợp lệ khi chỉ được thêm dòng trên ô này.</t>
        </r>
      </text>
    </comment>
    <comment ref="F24" authorId="0">
      <text>
        <r>
          <rPr>
            <sz val="10"/>
            <rFont val="Arial"/>
            <family val="2"/>
          </rPr>
          <t>Ô chỉ tiêu có định dạng số. Đơn vị tính x 1 (hoặc %)
Dữ liệu động đầu vào hợp lệ khi chỉ được thêm dòng trên ô này.</t>
        </r>
      </text>
    </comment>
    <comment ref="A26" authorId="0">
      <text>
        <r>
          <rPr>
            <sz val="10"/>
            <rFont val="Arial"/>
            <family val="2"/>
          </rPr>
          <t>Ô chỉ tiêu có định dạng ký tự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ký tự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A28" authorId="0">
      <text>
        <r>
          <rPr>
            <sz val="10"/>
            <rFont val="Arial"/>
            <family val="2"/>
          </rPr>
          <t>Ô chỉ tiêu có định dạng số. Đơn vị tính x 1 (hoặc %)
Dữ liệu động đầu vào hợp lệ khi chỉ được thêm dòng trên ô này.</t>
        </r>
      </text>
    </comment>
    <comment ref="B28" authorId="0">
      <text>
        <r>
          <rPr>
            <sz val="10"/>
            <rFont val="Arial"/>
            <family val="2"/>
          </rPr>
          <t>Ô chỉ tiêu có định dạng ký tự
Dữ liệu động đầu vào hợp lệ khi chỉ được thêm dòng trên ô này.</t>
        </r>
      </text>
    </comment>
    <comment ref="C28" authorId="0">
      <text>
        <r>
          <rPr>
            <sz val="10"/>
            <rFont val="Arial"/>
            <family val="2"/>
          </rPr>
          <t>Ô chỉ tiêu có định dạng số. Đơn vị tính x 1 (hoặc %)
Dữ liệu động đầu vào hợp lệ khi chỉ được thêm dòng trên ô này.</t>
        </r>
      </text>
    </comment>
    <comment ref="D28" authorId="0">
      <text>
        <r>
          <rPr>
            <sz val="10"/>
            <rFont val="Arial"/>
            <family val="2"/>
          </rPr>
          <t>Ô chỉ tiêu có định dạng số. Đơn vị tính x 1 (hoặc %)
Dữ liệu động đầu vào hợp lệ khi chỉ được thêm dòng trên ô này.</t>
        </r>
      </text>
    </comment>
    <comment ref="E28" authorId="0">
      <text>
        <r>
          <rPr>
            <sz val="10"/>
            <rFont val="Arial"/>
            <family val="2"/>
          </rPr>
          <t>Ô chỉ tiêu có định dạng số. Đơn vị tính x 1 (hoặc %)
Dữ liệu động đầu vào hợp lệ khi chỉ được thêm dòng trên ô này.</t>
        </r>
      </text>
    </comment>
    <comment ref="F28"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F29" authorId="0">
      <text>
        <r>
          <rPr>
            <sz val="10"/>
            <rFont val="Arial"/>
            <family val="2"/>
          </rPr>
          <t>Ô chỉ tiêu có định dạng số. Đơn vị tính x 1 (hoặc %)</t>
        </r>
      </text>
    </comment>
    <comment ref="A31" authorId="0">
      <text>
        <r>
          <rPr>
            <sz val="10"/>
            <rFont val="Arial"/>
            <family val="2"/>
          </rPr>
          <t>Ô chỉ tiêu có định dạng số. Đơn vị tính x 1 (hoặc %)
Dữ liệu động đầu vào hợp lệ khi chỉ được thêm dòng trên ô này.</t>
        </r>
      </text>
    </comment>
    <comment ref="B31" authorId="0">
      <text>
        <r>
          <rPr>
            <sz val="10"/>
            <rFont val="Arial"/>
            <family val="2"/>
          </rPr>
          <t>Ô chỉ tiêu có định dạng ký tự
Dữ liệu động đầu vào hợp lệ khi chỉ được thêm dòng trên ô này.</t>
        </r>
      </text>
    </comment>
    <comment ref="C31" authorId="0">
      <text>
        <r>
          <rPr>
            <sz val="10"/>
            <rFont val="Arial"/>
            <family val="2"/>
          </rPr>
          <t>Ô chỉ tiêu có định dạng số. Đơn vị tính x 1 (hoặc %)
Dữ liệu động đầu vào hợp lệ khi chỉ được thêm dòng trên ô này.</t>
        </r>
      </text>
    </comment>
    <comment ref="D31" authorId="0">
      <text>
        <r>
          <rPr>
            <sz val="10"/>
            <rFont val="Arial"/>
            <family val="2"/>
          </rPr>
          <t>Ô chỉ tiêu có định dạng số. Đơn vị tính x 1 (hoặc %)
Dữ liệu động đầu vào hợp lệ khi chỉ được thêm dòng trên ô này.</t>
        </r>
      </text>
    </comment>
    <comment ref="E31" authorId="0">
      <text>
        <r>
          <rPr>
            <sz val="10"/>
            <rFont val="Arial"/>
            <family val="2"/>
          </rPr>
          <t>Ô chỉ tiêu có định dạng số. Đơn vị tính x 1 (hoặc %)
Dữ liệu động đầu vào hợp lệ khi chỉ được thêm dòng trên ô này.</t>
        </r>
      </text>
    </comment>
    <comment ref="F31"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t>
        </r>
      </text>
    </comment>
    <comment ref="E32" authorId="0">
      <text>
        <r>
          <rPr>
            <sz val="10"/>
            <rFont val="Arial"/>
            <family val="2"/>
          </rPr>
          <t>Ô chỉ tiêu có định dạng số. Đơn vị tính x 1 (hoặc %)</t>
        </r>
      </text>
    </comment>
    <comment ref="F32" authorId="0">
      <text>
        <r>
          <rPr>
            <sz val="10"/>
            <rFont val="Arial"/>
            <family val="2"/>
          </rPr>
          <t>Ô chỉ tiêu có định dạng số. Đơn vị tính x 1 (hoặc %)</t>
        </r>
      </text>
    </comment>
    <comment ref="A34" authorId="0">
      <text>
        <r>
          <rPr>
            <sz val="10"/>
            <rFont val="Arial"/>
            <family val="2"/>
          </rPr>
          <t>Ô chỉ tiêu có định dạng số. Đơn vị tính x 1 (hoặc %)
Dữ liệu động đầu vào hợp lệ khi chỉ được thêm dòng trên ô này.</t>
        </r>
      </text>
    </comment>
    <comment ref="B34" authorId="0">
      <text>
        <r>
          <rPr>
            <sz val="10"/>
            <rFont val="Arial"/>
            <family val="2"/>
          </rPr>
          <t>Ô chỉ tiêu có định dạng ký tự
Dữ liệu động đầu vào hợp lệ khi chỉ được thêm dòng trên ô này.</t>
        </r>
      </text>
    </comment>
    <comment ref="C34" authorId="0">
      <text>
        <r>
          <rPr>
            <sz val="10"/>
            <rFont val="Arial"/>
            <family val="2"/>
          </rPr>
          <t>Ô chỉ tiêu có định dạng số. Đơn vị tính x 1 (hoặc %)
Dữ liệu động đầu vào hợp lệ khi chỉ được thêm dòng trên ô này.</t>
        </r>
      </text>
    </comment>
    <comment ref="D34" authorId="0">
      <text>
        <r>
          <rPr>
            <sz val="10"/>
            <rFont val="Arial"/>
            <family val="2"/>
          </rPr>
          <t>Ô chỉ tiêu có định dạng số. Đơn vị tính x 1 (hoặc %)
Dữ liệu động đầu vào hợp lệ khi chỉ được thêm dòng trên ô này.</t>
        </r>
      </text>
    </comment>
    <comment ref="E34" authorId="0">
      <text>
        <r>
          <rPr>
            <sz val="10"/>
            <rFont val="Arial"/>
            <family val="2"/>
          </rPr>
          <t>Ô chỉ tiêu có định dạng số. Đơn vị tính x 1 (hoặc %)
Dữ liệu động đầu vào hợp lệ khi chỉ được thêm dòng trên ô này.</t>
        </r>
      </text>
    </comment>
    <comment ref="F34"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t>
        </r>
      </text>
    </comment>
    <comment ref="E35" authorId="0">
      <text>
        <r>
          <rPr>
            <sz val="10"/>
            <rFont val="Arial"/>
            <family val="2"/>
          </rPr>
          <t>Ô chỉ tiêu có định dạng số. Đơn vị tính x 1 (hoặc %)</t>
        </r>
      </text>
    </comment>
    <comment ref="F35" authorId="0">
      <text>
        <r>
          <rPr>
            <sz val="10"/>
            <rFont val="Arial"/>
            <family val="2"/>
          </rPr>
          <t>Ô chỉ tiêu có định dạng số. Đơn vị tính x 1 (hoặc %)</t>
        </r>
      </text>
    </comment>
    <comment ref="A37" authorId="0">
      <text>
        <r>
          <rPr>
            <sz val="10"/>
            <rFont val="Arial"/>
            <family val="2"/>
          </rPr>
          <t>Ô chỉ tiêu có định dạng số. Đơn vị tính x 1 (hoặc %)
Dữ liệu động đầu vào hợp lệ khi chỉ được thêm dòng trên ô này.</t>
        </r>
      </text>
    </comment>
    <comment ref="B37" authorId="0">
      <text>
        <r>
          <rPr>
            <sz val="10"/>
            <rFont val="Arial"/>
            <family val="2"/>
          </rPr>
          <t>Ô chỉ tiêu có định dạng ký tự
Dữ liệu động đầu vào hợp lệ khi chỉ được thêm dòng trên ô này.</t>
        </r>
      </text>
    </comment>
    <comment ref="C37" authorId="0">
      <text>
        <r>
          <rPr>
            <sz val="10"/>
            <rFont val="Arial"/>
            <family val="2"/>
          </rPr>
          <t>Ô chỉ tiêu có định dạng số. Đơn vị tính x 1 (hoặc %)
Dữ liệu động đầu vào hợp lệ khi chỉ được thêm dòng trên ô này.</t>
        </r>
      </text>
    </comment>
    <comment ref="D37" authorId="0">
      <text>
        <r>
          <rPr>
            <sz val="10"/>
            <rFont val="Arial"/>
            <family val="2"/>
          </rPr>
          <t>Ô chỉ tiêu có định dạng số. Đơn vị tính x 1 (hoặc %)
Dữ liệu động đầu vào hợp lệ khi chỉ được thêm dòng trên ô này.</t>
        </r>
      </text>
    </comment>
    <comment ref="E37" authorId="0">
      <text>
        <r>
          <rPr>
            <sz val="10"/>
            <rFont val="Arial"/>
            <family val="2"/>
          </rPr>
          <t>Ô chỉ tiêu có định dạng số. Đơn vị tính x 1 (hoặc %)
Dữ liệu động đầu vào hợp lệ khi chỉ được thêm dòng trên ô này.</t>
        </r>
      </text>
    </comment>
    <comment ref="F37" authorId="0">
      <text>
        <r>
          <rPr>
            <sz val="10"/>
            <rFont val="Arial"/>
            <family val="2"/>
          </rPr>
          <t>Ô chỉ tiêu có định dạng số. Đơn vị tính x 1 (hoặc %)
Dữ liệu động đầu vào hợp lệ khi chỉ được thêm dòng trên ô này.</t>
        </r>
      </text>
    </comment>
    <comment ref="D38" authorId="0">
      <text>
        <r>
          <rPr>
            <sz val="10"/>
            <rFont val="Arial"/>
            <family val="2"/>
          </rPr>
          <t>Ô chỉ tiêu có định dạng số. Đơn vị tính x 1 (hoặc %)</t>
        </r>
      </text>
    </comment>
    <comment ref="E38" authorId="0">
      <text>
        <r>
          <rPr>
            <sz val="10"/>
            <rFont val="Arial"/>
            <family val="2"/>
          </rPr>
          <t>Ô chỉ tiêu có định dạng số. Đơn vị tính x 1 (hoặc %)</t>
        </r>
      </text>
    </comment>
    <comment ref="F38" authorId="0">
      <text>
        <r>
          <rPr>
            <sz val="10"/>
            <rFont val="Arial"/>
            <family val="2"/>
          </rPr>
          <t>Ô chỉ tiêu có định dạng số. Đơn vị tính x 1 (hoặc %)</t>
        </r>
      </text>
    </comment>
    <comment ref="D39" authorId="0">
      <text>
        <r>
          <rPr>
            <sz val="10"/>
            <rFont val="Arial"/>
            <family val="2"/>
          </rPr>
          <t>Ô chỉ tiêu có định dạng số. Đơn vị tính x 1 (hoặc %)</t>
        </r>
      </text>
    </comment>
    <comment ref="E39" authorId="0">
      <text>
        <r>
          <rPr>
            <sz val="10"/>
            <rFont val="Arial"/>
            <family val="2"/>
          </rPr>
          <t>Ô chỉ tiêu có định dạng số. Đơn vị tính x 1 (hoặc %)</t>
        </r>
      </text>
    </comment>
    <comment ref="F39" authorId="0">
      <text>
        <r>
          <rPr>
            <sz val="10"/>
            <rFont val="Arial"/>
            <family val="2"/>
          </rPr>
          <t>Ô chỉ tiêu có định dạng số. Đơn vị tính x 1 (hoặc %)</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D42" authorId="0">
      <text>
        <r>
          <rPr>
            <sz val="10"/>
            <rFont val="Arial"/>
            <family val="2"/>
          </rPr>
          <t>Ô chỉ tiêu có định dạng số. Đơn vị tính x 1 (hoặc %)</t>
        </r>
      </text>
    </comment>
    <comment ref="E42" authorId="0">
      <text>
        <r>
          <rPr>
            <sz val="10"/>
            <rFont val="Arial"/>
            <family val="2"/>
          </rPr>
          <t>Ô chỉ tiêu có định dạng số. Đơn vị tính x 1 (hoặc %)</t>
        </r>
      </text>
    </comment>
    <comment ref="F42" authorId="0">
      <text>
        <r>
          <rPr>
            <sz val="10"/>
            <rFont val="Arial"/>
            <family val="2"/>
          </rPr>
          <t>Ô chỉ tiêu có định dạng số. Đơn vị tính x 1 (hoặc %)</t>
        </r>
      </text>
    </comment>
    <comment ref="D43" authorId="0">
      <text>
        <r>
          <rPr>
            <sz val="10"/>
            <rFont val="Arial"/>
            <family val="2"/>
          </rPr>
          <t>Ô chỉ tiêu có định dạng số. Đơn vị tính x 1 (hoặc %)</t>
        </r>
      </text>
    </comment>
    <comment ref="E43" authorId="0">
      <text>
        <r>
          <rPr>
            <sz val="10"/>
            <rFont val="Arial"/>
            <family val="2"/>
          </rPr>
          <t>Ô chỉ tiêu có định dạng số. Đơn vị tính x 1 (hoặc %)</t>
        </r>
      </text>
    </comment>
    <comment ref="F43" authorId="0">
      <text>
        <r>
          <rPr>
            <sz val="10"/>
            <rFont val="Arial"/>
            <family val="2"/>
          </rPr>
          <t>Ô chỉ tiêu có định dạng số. Đơn vị tính x 1 (hoặc %)</t>
        </r>
      </text>
    </comment>
    <comment ref="D44" authorId="0">
      <text>
        <r>
          <rPr>
            <sz val="10"/>
            <rFont val="Arial"/>
            <family val="2"/>
          </rPr>
          <t>Ô chỉ tiêu có định dạng số. Đơn vị tính x 1 (hoặc %)</t>
        </r>
      </text>
    </comment>
    <comment ref="E44" authorId="0">
      <text>
        <r>
          <rPr>
            <sz val="10"/>
            <rFont val="Arial"/>
            <family val="2"/>
          </rPr>
          <t>Ô chỉ tiêu có định dạng số. Đơn vị tính x 1 (hoặc %)</t>
        </r>
      </text>
    </comment>
    <comment ref="F44" authorId="0">
      <text>
        <r>
          <rPr>
            <sz val="10"/>
            <rFont val="Arial"/>
            <family val="2"/>
          </rPr>
          <t>Ô chỉ tiêu có định dạng số. Đơn vị tính x 1 (hoặc %)</t>
        </r>
      </text>
    </comment>
    <comment ref="D45" authorId="0">
      <text>
        <r>
          <rPr>
            <sz val="10"/>
            <rFont val="Arial"/>
            <family val="2"/>
          </rPr>
          <t>Ô chỉ tiêu có định dạng số. Đơn vị tính x 1 (hoặc %)</t>
        </r>
      </text>
    </comment>
    <comment ref="E45" authorId="0">
      <text>
        <r>
          <rPr>
            <sz val="10"/>
            <rFont val="Arial"/>
            <family val="2"/>
          </rPr>
          <t>Ô chỉ tiêu có định dạng số. Đơn vị tính x 1 (hoặc %)</t>
        </r>
      </text>
    </comment>
    <comment ref="F45" authorId="0">
      <text>
        <r>
          <rPr>
            <sz val="10"/>
            <rFont val="Arial"/>
            <family val="2"/>
          </rPr>
          <t>Ô chỉ tiêu có định dạng số. Đơn vị tính x 1 (hoặc %)</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D48" authorId="0">
      <text>
        <r>
          <rPr>
            <sz val="10"/>
            <rFont val="Arial"/>
            <family val="2"/>
          </rPr>
          <t>Ô chỉ tiêu có định dạng số. Đơn vị tính x 1 (hoặc %)</t>
        </r>
      </text>
    </comment>
    <comment ref="E48" authorId="0">
      <text>
        <r>
          <rPr>
            <sz val="10"/>
            <rFont val="Arial"/>
            <family val="2"/>
          </rPr>
          <t>Ô chỉ tiêu có định dạng số. Đơn vị tính x 1 (hoặc %)</t>
        </r>
      </text>
    </comment>
    <comment ref="F48" authorId="0">
      <text>
        <r>
          <rPr>
            <sz val="10"/>
            <rFont val="Arial"/>
            <family val="2"/>
          </rPr>
          <t>Ô chỉ tiêu có định dạng số. Đơn vị tính x 1 (hoặc %)</t>
        </r>
      </text>
    </comment>
    <comment ref="D49" authorId="0">
      <text>
        <r>
          <rPr>
            <sz val="10"/>
            <rFont val="Arial"/>
            <family val="2"/>
          </rPr>
          <t>Ô chỉ tiêu có định dạng số. Đơn vị tính x 1 (hoặc %)</t>
        </r>
      </text>
    </comment>
    <comment ref="E49" authorId="0">
      <text>
        <r>
          <rPr>
            <sz val="10"/>
            <rFont val="Arial"/>
            <family val="2"/>
          </rPr>
          <t>Ô chỉ tiêu có định dạng số. Đơn vị tính x 1 (hoặc %)</t>
        </r>
      </text>
    </comment>
    <comment ref="F49" authorId="0">
      <text>
        <r>
          <rPr>
            <sz val="10"/>
            <rFont val="Arial"/>
            <family val="2"/>
          </rPr>
          <t>Ô chỉ tiêu có định dạng số. Đơn vị tính x 1 (hoặc %)</t>
        </r>
      </text>
    </comment>
    <comment ref="D50" authorId="0">
      <text>
        <r>
          <rPr>
            <sz val="10"/>
            <rFont val="Arial"/>
            <family val="2"/>
          </rPr>
          <t>Ô chỉ tiêu có định dạng số. Đơn vị tính x 1 (hoặc %)</t>
        </r>
      </text>
    </comment>
    <comment ref="E50" authorId="0">
      <text>
        <r>
          <rPr>
            <sz val="10"/>
            <rFont val="Arial"/>
            <family val="2"/>
          </rPr>
          <t>Ô chỉ tiêu có định dạng số. Đơn vị tính x 1 (hoặc %)</t>
        </r>
      </text>
    </comment>
    <comment ref="F50" authorId="0">
      <text>
        <r>
          <rPr>
            <sz val="10"/>
            <rFont val="Arial"/>
            <family val="2"/>
          </rPr>
          <t>Ô chỉ tiêu có định dạng số. Đơn vị tính x 1 (hoặc %)</t>
        </r>
      </text>
    </comment>
  </commentList>
</comments>
</file>

<file path=xl/comments6.xml><?xml version="1.0" encoding="utf-8"?>
<comments xmlns="http://schemas.openxmlformats.org/spreadsheetml/2006/main">
  <authors>
    <author/>
  </authors>
  <commentLis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F2" authorId="0">
      <text>
        <r>
          <rPr>
            <sz val="10"/>
            <rFont val="Arial"/>
            <family val="2"/>
          </rPr>
          <t>Ô chỉ tiêu có định dạng số. Đơn vị tính x 1 (hoặc %)</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F3" authorId="0">
      <text>
        <r>
          <rPr>
            <sz val="10"/>
            <rFont val="Arial"/>
            <family val="2"/>
          </rPr>
          <t>Ô chỉ tiêu có định dạng số. Đơn vị tính x 1 (hoặc %)</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F4" authorId="0">
      <text>
        <r>
          <rPr>
            <sz val="10"/>
            <rFont val="Arial"/>
            <family val="2"/>
          </rPr>
          <t>Ô chỉ tiêu có định dạng số. Đơn vị tính x 1 (hoặc %)</t>
        </r>
      </text>
    </comment>
    <comment ref="A6" authorId="0">
      <text>
        <r>
          <rPr>
            <sz val="10"/>
            <rFont val="Arial"/>
            <family val="2"/>
          </rPr>
          <t>Ô chỉ tiêu có định dạng ký tự
Dữ liệu động đầu vào hợp lệ khi chỉ được thêm dòng trên ô này.</t>
        </r>
      </text>
    </comment>
    <comment ref="B6" authorId="0">
      <text>
        <r>
          <rPr>
            <sz val="10"/>
            <rFont val="Arial"/>
            <family val="2"/>
          </rPr>
          <t>Ô chỉ tiêu có định dạng ký tự
Dữ liệu động đầu vào hợp lệ khi chỉ được thêm dòng trên ô này.</t>
        </r>
      </text>
    </comment>
    <comment ref="C6" authorId="0">
      <text>
        <r>
          <rPr>
            <sz val="10"/>
            <rFont val="Arial"/>
            <family val="2"/>
          </rPr>
          <t>Ô chỉ tiêu có định dạng ký tự
Dữ liệu động đầu vào hợp lệ khi chỉ được thêm dòng trên ô này.</t>
        </r>
      </text>
    </comment>
    <comment ref="D6" authorId="0">
      <text>
        <r>
          <rPr>
            <sz val="10"/>
            <rFont val="Arial"/>
            <family val="2"/>
          </rPr>
          <t>Ô chỉ tiêu có định dạng số. Đơn vị tính x 1 (hoặc %)
Dữ liệu động đầu vào hợp lệ khi chỉ được thêm dòng trên ô này.</t>
        </r>
      </text>
    </comment>
    <comment ref="E6" authorId="0">
      <text>
        <r>
          <rPr>
            <sz val="10"/>
            <rFont val="Arial"/>
            <family val="2"/>
          </rPr>
          <t>Ô chỉ tiêu có định dạng số. Đơn vị tính x 1 (hoặc %)
Dữ liệu động đầu vào hợp lệ khi chỉ được thêm dòng trên ô này.</t>
        </r>
      </text>
    </comment>
    <comment ref="F6" authorId="0">
      <text>
        <r>
          <rPr>
            <sz val="10"/>
            <rFont val="Arial"/>
            <family val="2"/>
          </rPr>
          <t>Ô chỉ tiêu có định dạng số. Đơn vị tính x 1 (hoặc %)
Dữ liệu động đầu vào hợp lệ khi chỉ được thêm dòng trên ô này.</t>
        </r>
      </text>
    </comment>
    <comment ref="A8" authorId="0">
      <text>
        <r>
          <rPr>
            <sz val="10"/>
            <rFont val="Arial"/>
            <family val="2"/>
          </rPr>
          <t>Ô chỉ tiêu có định dạng ký tự
Dữ liệu động đầu vào hợp lệ khi chỉ được thêm dòng trên ô này.</t>
        </r>
      </text>
    </comment>
    <comment ref="B8" authorId="0">
      <text>
        <r>
          <rPr>
            <sz val="10"/>
            <rFont val="Arial"/>
            <family val="2"/>
          </rPr>
          <t>Ô chỉ tiêu có định dạng ký tự
Dữ liệu động đầu vào hợp lệ khi chỉ được thêm dòng trên ô này.</t>
        </r>
      </text>
    </comment>
    <comment ref="C8" authorId="0">
      <text>
        <r>
          <rPr>
            <sz val="10"/>
            <rFont val="Arial"/>
            <family val="2"/>
          </rPr>
          <t>Ô chỉ tiêu có định dạng ký tự
Dữ liệu động đầu vào hợp lệ khi chỉ được thêm dòng trên ô này.</t>
        </r>
      </text>
    </comment>
    <comment ref="D8" authorId="0">
      <text>
        <r>
          <rPr>
            <sz val="10"/>
            <rFont val="Arial"/>
            <family val="2"/>
          </rPr>
          <t>Ô chỉ tiêu có định dạng số. Đơn vị tính x 1 (hoặc %)
Dữ liệu động đầu vào hợp lệ khi chỉ được thêm dòng trên ô này.</t>
        </r>
      </text>
    </comment>
    <comment ref="E8" authorId="0">
      <text>
        <r>
          <rPr>
            <sz val="10"/>
            <rFont val="Arial"/>
            <family val="2"/>
          </rPr>
          <t>Ô chỉ tiêu có định dạng số. Đơn vị tính x 1 (hoặc %)
Dữ liệu động đầu vào hợp lệ khi chỉ được thêm dòng trên ô này.</t>
        </r>
      </text>
    </comment>
    <comment ref="F8" authorId="0">
      <text>
        <r>
          <rPr>
            <sz val="10"/>
            <rFont val="Arial"/>
            <family val="2"/>
          </rPr>
          <t>Ô chỉ tiêu có định dạng số. Đơn vị tính x 1 (hoặc %)
Dữ liệu động đầu vào hợp lệ khi chỉ được thêm dòng trên ô này.</t>
        </r>
      </text>
    </comment>
    <comment ref="A10" authorId="0">
      <text>
        <r>
          <rPr>
            <sz val="10"/>
            <rFont val="Arial"/>
            <family val="2"/>
          </rPr>
          <t>Ô chỉ tiêu có định dạng số. Đơn vị tính x 1 (hoặc %)
Dữ liệu động đầu vào hợp lệ khi chỉ được thêm dòng trên ô này.</t>
        </r>
      </text>
    </comment>
    <comment ref="B10" authorId="0">
      <text>
        <r>
          <rPr>
            <sz val="10"/>
            <rFont val="Arial"/>
            <family val="2"/>
          </rPr>
          <t>Ô chỉ tiêu có định dạng ký tự
Dữ liệu động đầu vào hợp lệ khi chỉ được thêm dòng trên ô này.</t>
        </r>
      </text>
    </comment>
    <comment ref="C10" authorId="0">
      <text>
        <r>
          <rPr>
            <sz val="10"/>
            <rFont val="Arial"/>
            <family val="2"/>
          </rPr>
          <t>Ô chỉ tiêu có định dạng số. Đơn vị tính x 1 (hoặc %)
Dữ liệu động đầu vào hợp lệ khi chỉ được thêm dòng trên ô này.</t>
        </r>
      </text>
    </comment>
    <comment ref="D10" authorId="0">
      <text>
        <r>
          <rPr>
            <sz val="10"/>
            <rFont val="Arial"/>
            <family val="2"/>
          </rPr>
          <t>Ô chỉ tiêu có định dạng số. Đơn vị tính x 1 (hoặc %)
Dữ liệu động đầu vào hợp lệ khi chỉ được thêm dòng trên ô này.</t>
        </r>
      </text>
    </comment>
    <comment ref="E10" authorId="0">
      <text>
        <r>
          <rPr>
            <sz val="10"/>
            <rFont val="Arial"/>
            <family val="2"/>
          </rPr>
          <t>Ô chỉ tiêu có định dạng số. Đơn vị tính x 1 (hoặc %)
Dữ liệu động đầu vào hợp lệ khi chỉ được thêm dòng trên ô này.</t>
        </r>
      </text>
    </comment>
    <comment ref="F10" authorId="0">
      <text>
        <r>
          <rPr>
            <sz val="10"/>
            <rFont val="Arial"/>
            <family val="2"/>
          </rPr>
          <t>Ô chỉ tiêu có định dạng số. Đơn vị tính x 1 (hoặc %)
Dữ liệu động đầu vào hợp lệ khi chỉ được thêm dòng trên ô này.</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F11" authorId="0">
      <text>
        <r>
          <rPr>
            <sz val="10"/>
            <rFont val="Arial"/>
            <family val="2"/>
          </rPr>
          <t>Ô chỉ tiêu có định dạng số. Đơn vị tính x 1 (hoặc %)</t>
        </r>
      </text>
    </comment>
    <comment ref="A13" authorId="0">
      <text>
        <r>
          <rPr>
            <sz val="10"/>
            <rFont val="Arial"/>
            <family val="2"/>
          </rPr>
          <t>Ô chỉ tiêu có định dạng ký tự
Dữ liệu động đầu vào hợp lệ khi chỉ được thêm dòng trên ô này.</t>
        </r>
      </text>
    </comment>
    <comment ref="B13" authorId="0">
      <text>
        <r>
          <rPr>
            <sz val="10"/>
            <rFont val="Arial"/>
            <family val="2"/>
          </rPr>
          <t>Ô chỉ tiêu có định dạng ký tự
Dữ liệu động đầu vào hợp lệ khi chỉ được thêm dòng trên ô này.</t>
        </r>
      </text>
    </comment>
    <comment ref="C13" authorId="0">
      <text>
        <r>
          <rPr>
            <sz val="10"/>
            <rFont val="Arial"/>
            <family val="2"/>
          </rPr>
          <t>Ô chỉ tiêu có định dạng ký tự
Dữ liệu động đầu vào hợp lệ khi chỉ được thêm dòng trên ô này.</t>
        </r>
      </text>
    </comment>
    <comment ref="D13" authorId="0">
      <text>
        <r>
          <rPr>
            <sz val="10"/>
            <rFont val="Arial"/>
            <family val="2"/>
          </rPr>
          <t>Ô chỉ tiêu có định dạng số. Đơn vị tính x 1 (hoặc %)
Dữ liệu động đầu vào hợp lệ khi chỉ được thêm dòng trên ô này.</t>
        </r>
      </text>
    </comment>
    <comment ref="E13" authorId="0">
      <text>
        <r>
          <rPr>
            <sz val="10"/>
            <rFont val="Arial"/>
            <family val="2"/>
          </rPr>
          <t>Ô chỉ tiêu có định dạng số. Đơn vị tính x 1 (hoặc %)
Dữ liệu động đầu vào hợp lệ khi chỉ được thêm dòng trên ô này.</t>
        </r>
      </text>
    </comment>
    <comment ref="F13" authorId="0">
      <text>
        <r>
          <rPr>
            <sz val="10"/>
            <rFont val="Arial"/>
            <family val="2"/>
          </rPr>
          <t>Ô chỉ tiêu có định dạng số. Đơn vị tính x 1 (hoặc %)
Dữ liệu động đầu vào hợp lệ khi chỉ được thêm dòng trên ô này.</t>
        </r>
      </text>
    </comment>
    <comment ref="A15" authorId="0">
      <text>
        <r>
          <rPr>
            <sz val="10"/>
            <rFont val="Arial"/>
            <family val="2"/>
          </rPr>
          <t>Ô chỉ tiêu có định dạng số. Đơn vị tính x 1 (hoặc %)
Dữ liệu động đầu vào hợp lệ khi chỉ được thêm dòng trên ô này.</t>
        </r>
      </text>
    </comment>
    <comment ref="B15" authorId="0">
      <text>
        <r>
          <rPr>
            <sz val="10"/>
            <rFont val="Arial"/>
            <family val="2"/>
          </rPr>
          <t>Ô chỉ tiêu có định dạng ký tự
Dữ liệu động đầu vào hợp lệ khi chỉ được thêm dòng trên ô này.</t>
        </r>
      </text>
    </comment>
    <comment ref="C15" authorId="0">
      <text>
        <r>
          <rPr>
            <sz val="10"/>
            <rFont val="Arial"/>
            <family val="2"/>
          </rPr>
          <t>Ô chỉ tiêu có định dạng số. Đơn vị tính x 1 (hoặc %)
Dữ liệu động đầu vào hợp lệ khi chỉ được thêm dòng trên ô này.</t>
        </r>
      </text>
    </comment>
    <comment ref="D15" authorId="0">
      <text>
        <r>
          <rPr>
            <sz val="10"/>
            <rFont val="Arial"/>
            <family val="2"/>
          </rPr>
          <t>Ô chỉ tiêu có định dạng số. Đơn vị tính x 1 (hoặc %)
Dữ liệu động đầu vào hợp lệ khi chỉ được thêm dòng trên ô này.</t>
        </r>
      </text>
    </comment>
    <comment ref="E15" authorId="0">
      <text>
        <r>
          <rPr>
            <sz val="10"/>
            <rFont val="Arial"/>
            <family val="2"/>
          </rPr>
          <t>Ô chỉ tiêu có định dạng số. Đơn vị tính x 1 (hoặc %)
Dữ liệu động đầu vào hợp lệ khi chỉ được thêm dòng trên ô này.</t>
        </r>
      </text>
    </comment>
    <comment ref="F15" authorId="0">
      <text>
        <r>
          <rPr>
            <sz val="10"/>
            <rFont val="Arial"/>
            <family val="2"/>
          </rPr>
          <t>Ô chỉ tiêu có định dạng số. Đơn vị tính x 1 (hoặc %)
Dữ liệu động đầu vào hợp lệ khi chỉ được thêm dòng trên ô này.</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F16" authorId="0">
      <text>
        <r>
          <rPr>
            <sz val="10"/>
            <rFont val="Arial"/>
            <family val="2"/>
          </rPr>
          <t>Ô chỉ tiêu có định dạng số. Đơn vị tính x 1 (hoặc %)</t>
        </r>
      </text>
    </comment>
    <comment ref="A18" authorId="0">
      <text>
        <r>
          <rPr>
            <sz val="10"/>
            <rFont val="Arial"/>
            <family val="2"/>
          </rPr>
          <t>Ô chỉ tiêu có định dạng số. Đơn vị tính x 1 (hoặc %)
Dữ liệu động đầu vào hợp lệ khi chỉ được thêm dòng trên ô này.</t>
        </r>
      </text>
    </comment>
    <comment ref="B18" authorId="0">
      <text>
        <r>
          <rPr>
            <sz val="10"/>
            <rFont val="Arial"/>
            <family val="2"/>
          </rPr>
          <t>Ô chỉ tiêu có định dạng ký tự
Dữ liệu động đầu vào hợp lệ khi chỉ được thêm dòng trên ô này.</t>
        </r>
      </text>
    </comment>
    <comment ref="C18" authorId="0">
      <text>
        <r>
          <rPr>
            <sz val="10"/>
            <rFont val="Arial"/>
            <family val="2"/>
          </rPr>
          <t>Ô chỉ tiêu có định dạng số. Đơn vị tính x 1 (hoặc %)
Dữ liệu động đầu vào hợp lệ khi chỉ được thêm dòng trên ô này.</t>
        </r>
      </text>
    </comment>
    <comment ref="D18" authorId="0">
      <text>
        <r>
          <rPr>
            <sz val="10"/>
            <rFont val="Arial"/>
            <family val="2"/>
          </rPr>
          <t>Ô chỉ tiêu có định dạng số. Đơn vị tính x 1 (hoặc %)
Dữ liệu động đầu vào hợp lệ khi chỉ được thêm dòng trên ô này.</t>
        </r>
      </text>
    </comment>
    <comment ref="E18" authorId="0">
      <text>
        <r>
          <rPr>
            <sz val="10"/>
            <rFont val="Arial"/>
            <family val="2"/>
          </rPr>
          <t>Ô chỉ tiêu có định dạng số. Đơn vị tính x 1 (hoặc %)
Dữ liệu động đầu vào hợp lệ khi chỉ được thêm dòng trên ô này.</t>
        </r>
      </text>
    </comment>
    <comment ref="F18" authorId="0">
      <text>
        <r>
          <rPr>
            <sz val="10"/>
            <rFont val="Arial"/>
            <family val="2"/>
          </rPr>
          <t>Ô chỉ tiêu có định dạng số. Đơn vị tính x 1 (hoặc %)
Dữ liệu động đầu vào hợp lệ khi chỉ được thêm dòng trên ô này.</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F19" authorId="0">
      <text>
        <r>
          <rPr>
            <sz val="10"/>
            <rFont val="Arial"/>
            <family val="2"/>
          </rPr>
          <t>Ô chỉ tiêu có định dạng số. Đơn vị tính x 1 (hoặc %)</t>
        </r>
      </text>
    </comment>
    <comment ref="A21" authorId="0">
      <text>
        <r>
          <rPr>
            <sz val="10"/>
            <rFont val="Arial"/>
            <family val="2"/>
          </rPr>
          <t>Ô chỉ tiêu có định dạng ký tự
Dữ liệu động đầu vào hợp lệ khi chỉ được thêm dòng trên ô này.</t>
        </r>
      </text>
    </comment>
    <comment ref="B21" authorId="0">
      <text>
        <r>
          <rPr>
            <sz val="10"/>
            <rFont val="Arial"/>
            <family val="2"/>
          </rPr>
          <t>Ô chỉ tiêu có định dạng ký tự
Dữ liệu động đầu vào hợp lệ khi chỉ được thêm dòng trên ô này.</t>
        </r>
      </text>
    </comment>
    <comment ref="C21" authorId="0">
      <text>
        <r>
          <rPr>
            <sz val="10"/>
            <rFont val="Arial"/>
            <family val="2"/>
          </rPr>
          <t>Ô chỉ tiêu có định dạng ký tự
Dữ liệu động đầu vào hợp lệ khi chỉ được thêm dòng trên ô này.</t>
        </r>
      </text>
    </comment>
    <comment ref="D21" authorId="0">
      <text>
        <r>
          <rPr>
            <sz val="10"/>
            <rFont val="Arial"/>
            <family val="2"/>
          </rPr>
          <t>Ô chỉ tiêu có định dạng số. Đơn vị tính x 1 (hoặc %)
Dữ liệu động đầu vào hợp lệ khi chỉ được thêm dòng trên ô này.</t>
        </r>
      </text>
    </comment>
    <comment ref="E21" authorId="0">
      <text>
        <r>
          <rPr>
            <sz val="10"/>
            <rFont val="Arial"/>
            <family val="2"/>
          </rPr>
          <t>Ô chỉ tiêu có định dạng số. Đơn vị tính x 1 (hoặc %)
Dữ liệu động đầu vào hợp lệ khi chỉ được thêm dòng trên ô này.</t>
        </r>
      </text>
    </comment>
    <comment ref="F21" authorId="0">
      <text>
        <r>
          <rPr>
            <sz val="10"/>
            <rFont val="Arial"/>
            <family val="2"/>
          </rPr>
          <t>Ô chỉ tiêu có định dạng số. Đơn vị tính x 1 (hoặc %)
Dữ liệu động đầu vào hợp lệ khi chỉ được thêm dòng trên ô này.</t>
        </r>
      </text>
    </comment>
    <comment ref="A23" authorId="0">
      <text>
        <r>
          <rPr>
            <sz val="10"/>
            <rFont val="Arial"/>
            <family val="2"/>
          </rPr>
          <t>Ô chỉ tiêu có định dạng số. Đơn vị tính x 1 (hoặc %)
Dữ liệu động đầu vào hợp lệ khi chỉ được thêm dòng trên ô này.</t>
        </r>
      </text>
    </comment>
    <comment ref="B23" authorId="0">
      <text>
        <r>
          <rPr>
            <sz val="10"/>
            <rFont val="Arial"/>
            <family val="2"/>
          </rPr>
          <t>Ô chỉ tiêu có định dạng ký tự
Dữ liệu động đầu vào hợp lệ khi chỉ được thêm dòng trên ô này.</t>
        </r>
      </text>
    </comment>
    <comment ref="C23" authorId="0">
      <text>
        <r>
          <rPr>
            <sz val="10"/>
            <rFont val="Arial"/>
            <family val="2"/>
          </rPr>
          <t>Ô chỉ tiêu có định dạng số. Đơn vị tính x 1 (hoặc %)
Dữ liệu động đầu vào hợp lệ khi chỉ được thêm dòng trên ô này.</t>
        </r>
      </text>
    </comment>
    <comment ref="D23" authorId="0">
      <text>
        <r>
          <rPr>
            <sz val="10"/>
            <rFont val="Arial"/>
            <family val="2"/>
          </rPr>
          <t>Ô chỉ tiêu có định dạng số. Đơn vị tính x 1 (hoặc %)
Dữ liệu động đầu vào hợp lệ khi chỉ được thêm dòng trên ô này.</t>
        </r>
      </text>
    </comment>
    <comment ref="E23" authorId="0">
      <text>
        <r>
          <rPr>
            <sz val="10"/>
            <rFont val="Arial"/>
            <family val="2"/>
          </rPr>
          <t>Ô chỉ tiêu có định dạng số. Đơn vị tính x 1 (hoặc %)
Dữ liệu động đầu vào hợp lệ khi chỉ được thêm dòng trên ô này.</t>
        </r>
      </text>
    </comment>
    <comment ref="F23" authorId="0">
      <text>
        <r>
          <rPr>
            <sz val="10"/>
            <rFont val="Arial"/>
            <family val="2"/>
          </rPr>
          <t>Ô chỉ tiêu có định dạng số. Đơn vị tính x 1 (hoặc %)
Dữ liệu động đầu vào hợp lệ khi chỉ được thêm dòng trên ô này.</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F24"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D31" authorId="0">
      <text>
        <r>
          <rPr>
            <sz val="10"/>
            <rFont val="Arial"/>
            <family val="2"/>
          </rPr>
          <t>Ô chỉ tiêu có định dạng số. Đơn vị tính x 1 (hoặc %)</t>
        </r>
      </text>
    </comment>
    <comment ref="E31" authorId="0">
      <text>
        <r>
          <rPr>
            <sz val="10"/>
            <rFont val="Arial"/>
            <family val="2"/>
          </rPr>
          <t>Ô chỉ tiêu có định dạng số. Đơn vị tính x 1 (hoặc %)</t>
        </r>
      </text>
    </comment>
    <comment ref="F31" authorId="0">
      <text>
        <r>
          <rPr>
            <sz val="10"/>
            <rFont val="Arial"/>
            <family val="2"/>
          </rPr>
          <t>Ô chỉ tiêu có định dạng số. Đơn vị tính x 1 (hoặc %)</t>
        </r>
      </text>
    </comment>
    <comment ref="D32" authorId="0">
      <text>
        <r>
          <rPr>
            <sz val="10"/>
            <rFont val="Arial"/>
            <family val="2"/>
          </rPr>
          <t>Ô chỉ tiêu có định dạng số. Đơn vị tính x 1 (hoặc %)</t>
        </r>
      </text>
    </comment>
    <comment ref="E32" authorId="0">
      <text>
        <r>
          <rPr>
            <sz val="10"/>
            <rFont val="Arial"/>
            <family val="2"/>
          </rPr>
          <t>Ô chỉ tiêu có định dạng số. Đơn vị tính x 1 (hoặc %)</t>
        </r>
      </text>
    </comment>
    <comment ref="F32" authorId="0">
      <text>
        <r>
          <rPr>
            <sz val="10"/>
            <rFont val="Arial"/>
            <family val="2"/>
          </rPr>
          <t>Ô chỉ tiêu có định dạng số. Đơn vị tính x 1 (hoặc %)</t>
        </r>
      </text>
    </comment>
    <comment ref="A34" authorId="0">
      <text>
        <r>
          <rPr>
            <sz val="10"/>
            <rFont val="Arial"/>
            <family val="2"/>
          </rPr>
          <t>Ô chỉ tiêu có định dạng ký tự
Dữ liệu động đầu vào hợp lệ khi chỉ được thêm dòng trên ô này.</t>
        </r>
      </text>
    </comment>
    <comment ref="B34" authorId="0">
      <text>
        <r>
          <rPr>
            <sz val="10"/>
            <rFont val="Arial"/>
            <family val="2"/>
          </rPr>
          <t>Ô chỉ tiêu có định dạng ký tự
Dữ liệu động đầu vào hợp lệ khi chỉ được thêm dòng trên ô này.</t>
        </r>
      </text>
    </comment>
    <comment ref="C34" authorId="0">
      <text>
        <r>
          <rPr>
            <sz val="10"/>
            <rFont val="Arial"/>
            <family val="2"/>
          </rPr>
          <t>Ô chỉ tiêu có định dạng ký tự
Dữ liệu động đầu vào hợp lệ khi chỉ được thêm dòng trên ô này.</t>
        </r>
      </text>
    </comment>
    <comment ref="D34" authorId="0">
      <text>
        <r>
          <rPr>
            <sz val="10"/>
            <rFont val="Arial"/>
            <family val="2"/>
          </rPr>
          <t>Ô chỉ tiêu có định dạng số. Đơn vị tính x 1 (hoặc %)
Dữ liệu động đầu vào hợp lệ khi chỉ được thêm dòng trên ô này.</t>
        </r>
      </text>
    </comment>
    <comment ref="E34" authorId="0">
      <text>
        <r>
          <rPr>
            <sz val="10"/>
            <rFont val="Arial"/>
            <family val="2"/>
          </rPr>
          <t>Ô chỉ tiêu có định dạng số. Đơn vị tính x 1 (hoặc %)
Dữ liệu động đầu vào hợp lệ khi chỉ được thêm dòng trên ô này.</t>
        </r>
      </text>
    </comment>
    <comment ref="F34" authorId="0">
      <text>
        <r>
          <rPr>
            <sz val="10"/>
            <rFont val="Arial"/>
            <family val="2"/>
          </rPr>
          <t>Ô chỉ tiêu có định dạng số. Đơn vị tính x 1 (hoặc %)
Dữ liệu động đầu vào hợp lệ khi chỉ được thêm dòng trên ô này.</t>
        </r>
      </text>
    </comment>
    <comment ref="A36" authorId="0">
      <text>
        <r>
          <rPr>
            <sz val="10"/>
            <rFont val="Arial"/>
            <family val="2"/>
          </rPr>
          <t>Ô chỉ tiêu có định dạng số. Đơn vị tính x 1 (hoặc %)
Dữ liệu động đầu vào hợp lệ khi chỉ được thêm dòng trên ô này.</t>
        </r>
      </text>
    </comment>
    <comment ref="B36" authorId="0">
      <text>
        <r>
          <rPr>
            <sz val="10"/>
            <rFont val="Arial"/>
            <family val="2"/>
          </rPr>
          <t>Ô chỉ tiêu có định dạng ký tự
Dữ liệu động đầu vào hợp lệ khi chỉ được thêm dòng trên ô này.</t>
        </r>
      </text>
    </comment>
    <comment ref="C36"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
Dữ liệu động đầu vào hợp lệ khi chỉ được thêm dòng trên ô này.</t>
        </r>
      </text>
    </comment>
    <comment ref="E36" authorId="0">
      <text>
        <r>
          <rPr>
            <sz val="10"/>
            <rFont val="Arial"/>
            <family val="2"/>
          </rPr>
          <t>Ô chỉ tiêu có định dạng số. Đơn vị tính x 1 (hoặc %)
Dữ liệu động đầu vào hợp lệ khi chỉ được thêm dòng trên ô này.</t>
        </r>
      </text>
    </comment>
    <comment ref="F36" authorId="0">
      <text>
        <r>
          <rPr>
            <sz val="10"/>
            <rFont val="Arial"/>
            <family val="2"/>
          </rPr>
          <t>Ô chỉ tiêu có định dạng số. Đơn vị tính x 1 (hoặc %)
Dữ liệu động đầu vào hợp lệ khi chỉ được thêm dòng trên ô này.</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D42" authorId="0">
      <text>
        <r>
          <rPr>
            <sz val="10"/>
            <rFont val="Arial"/>
            <family val="2"/>
          </rPr>
          <t>Ô chỉ tiêu có định dạng số. Đơn vị tính x 1 (hoặc %)</t>
        </r>
      </text>
    </comment>
    <comment ref="E42" authorId="0">
      <text>
        <r>
          <rPr>
            <sz val="10"/>
            <rFont val="Arial"/>
            <family val="2"/>
          </rPr>
          <t>Ô chỉ tiêu có định dạng số. Đơn vị tính x 1 (hoặc %)</t>
        </r>
      </text>
    </comment>
    <comment ref="F42" authorId="0">
      <text>
        <r>
          <rPr>
            <sz val="10"/>
            <rFont val="Arial"/>
            <family val="2"/>
          </rPr>
          <t>Ô chỉ tiêu có định dạng số. Đơn vị tính x 1 (hoặc %)</t>
        </r>
      </text>
    </comment>
    <comment ref="D43" authorId="0">
      <text>
        <r>
          <rPr>
            <sz val="10"/>
            <rFont val="Arial"/>
            <family val="2"/>
          </rPr>
          <t>Ô chỉ tiêu có định dạng số. Đơn vị tính x 1 (hoặc %)</t>
        </r>
      </text>
    </comment>
    <comment ref="E43" authorId="0">
      <text>
        <r>
          <rPr>
            <sz val="10"/>
            <rFont val="Arial"/>
            <family val="2"/>
          </rPr>
          <t>Ô chỉ tiêu có định dạng số. Đơn vị tính x 1 (hoặc %)</t>
        </r>
      </text>
    </comment>
    <comment ref="F43"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<sst xmlns="http://schemas.openxmlformats.org/spreadsheetml/2006/main" count="2381" uniqueCount="1209">
  <si>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</si>
  <si>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</si>
  <si>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</si>
  <si>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</si>
  <si>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</si>
  <si>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</si>
  <si>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</si>
  <si>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</si>
  <si>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</si>
  <si>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</si>
  <si>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</si>
  <si>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</si>
  <si>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</si>
  <si>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</si>
  <si>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</si>
  <si>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</si>
  <si>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</si>
  <si>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</si>
  <si>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</si>
  <si>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</si>
  <si>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</si>
  <si>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</si>
  <si>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</si>
  <si>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</si>
  <si>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</si>
  <si>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</si>
  <si>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</si>
  <si>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</si>
  <si>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</si>
  <si>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</si>
  <si>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</si>
  <si>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</si>
  <si>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</si>
  <si>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</si>
  <si>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</si>
  <si>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</si>
  <si>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</si>
  <si>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</si>
  <si>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</si>
  <si>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</si>
  <si>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</si>
  <si>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</si>
  <si>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</si>
  <si>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</si>
  <si>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</si>
  <si>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</si>
  <si>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</si>
  <si>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</si>
  <si>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</si>
  <si>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</si>
  <si>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</si>
  <si>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</si>
  <si>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</si>
  <si>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</si>
  <si>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</si>
  <si>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</si>
  <si>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</si>
  <si>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</si>
  <si>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</si>
  <si>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</si>
  <si>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</si>
  <si>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</si>
  <si>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</si>
  <si>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</si>
  <si>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</si>
  <si>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</si>
  <si>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</si>
  <si>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</si>
  <si>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</si>
  <si>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</si>
  <si>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</si>
  <si>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</si>
  <si>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</si>
  <si>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</si>
  <si>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</si>
  <si>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</si>
  <si>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</si>
  <si>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</si>
  <si>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</si>
  <si>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</si>
  <si>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</si>
  <si>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</si>
  <si>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</si>
  <si>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</si>
  <si>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</si>
  <si>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</si>
  <si>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</si>
  <si>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</si>
  <si>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</si>
  <si>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</si>
  <si>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</si>
  <si>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</si>
  <si>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</si>
  <si>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</si>
  <si>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</si>
  <si>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</si>
  <si>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</si>
  <si>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</si>
  <si>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</si>
  <si>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</si>
  <si>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</si>
  <si>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</si>
  <si>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</si>
  <si>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</si>
  <si>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</si>
  <si>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</si>
  <si>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</si>
  <si>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</si>
  <si>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</si>
  <si>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</si>
  <si>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</si>
  <si>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</si>
  <si>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</si>
  <si>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</si>
  <si>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</si>
  <si>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</si>
  <si>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</si>
  <si>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</si>
  <si>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</si>
  <si>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</si>
  <si>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</si>
  <si>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</si>
  <si>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</si>
  <si>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</si>
  <si>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</si>
  <si>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</si>
  <si>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</si>
  <si>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</si>
  <si>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</si>
  <si>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</si>
  <si>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</si>
  <si>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</si>
  <si>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</si>
  <si>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</si>
  <si>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</si>
  <si>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</si>
  <si>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</si>
  <si>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</si>
  <si>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</si>
  <si>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</si>
  <si>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</si>
  <si>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</si>
  <si>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</si>
  <si>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</si>
  <si>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</si>
  <si>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</si>
  <si>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</si>
  <si>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</si>
  <si>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</si>
  <si>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</si>
  <si>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</si>
  <si>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</si>
  <si>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</si>
  <si>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</si>
  <si>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</si>
  <si>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</si>
  <si>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</si>
  <si>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</si>
  <si>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</si>
  <si>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</si>
  <si>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</si>
  <si>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</si>
  <si>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</si>
  <si>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</si>
  <si>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</si>
  <si>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</si>
  <si>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</si>
  <si>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</si>
  <si>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</si>
  <si>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</si>
  <si>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</si>
  <si>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</si>
  <si>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</si>
  <si>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</si>
  <si>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</si>
  <si>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</si>
  <si>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</si>
  <si>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</si>
  <si>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</si>
  <si>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</si>
  <si>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</si>
  <si>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</si>
  <si>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</si>
  <si>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</si>
  <si>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</si>
  <si>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</si>
  <si>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</si>
  <si>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</si>
  <si>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</si>
  <si>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</si>
  <si>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</si>
  <si>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</si>
  <si>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</si>
  <si>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</si>
  <si>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</si>
  <si>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</si>
  <si>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</si>
  <si>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</si>
  <si>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</si>
  <si>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</si>
  <si>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</si>
  <si>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</si>
  <si>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</si>
  <si>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</si>
  <si>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</si>
  <si>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</si>
  <si>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</si>
  <si>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</si>
  <si>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</si>
  <si>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</si>
  <si>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</si>
  <si>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</si>
  <si>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</si>
  <si>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</si>
  <si>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</si>
  <si>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</si>
  <si>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</si>
  <si>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</si>
  <si>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</si>
  <si>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</si>
  <si>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</si>
  <si>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</si>
  <si>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</si>
  <si>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</si>
  <si>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</si>
  <si>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</si>
  <si>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</si>
  <si>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</si>
  <si>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</si>
  <si>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</si>
  <si>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</si>
  <si>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</si>
  <si>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</si>
  <si>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</si>
  <si>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</si>
  <si>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</si>
  <si>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</si>
  <si>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</si>
  <si>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</si>
  <si>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</si>
  <si>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</si>
  <si>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</si>
  <si>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</si>
  <si>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</si>
  <si>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</si>
  <si>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</si>
  <si>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</si>
  <si>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</si>
  <si>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</si>
  <si>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</si>
  <si>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</si>
  <si>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</si>
  <si>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</si>
  <si>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</si>
  <si>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</si>
  <si>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</si>
  <si>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</si>
  <si>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</si>
  <si>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</si>
  <si>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</si>
  <si>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</si>
  <si>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</si>
  <si>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</si>
  <si>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</si>
  <si>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</si>
  <si>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</si>
  <si>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</si>
  <si>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</si>
  <si>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</si>
  <si>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</si>
  <si>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</si>
  <si>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</si>
  <si>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</si>
  <si>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</si>
  <si>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</si>
  <si>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</si>
  <si>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</si>
  <si>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</si>
  <si>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</si>
  <si>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</si>
  <si>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</si>
  <si>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</si>
  <si>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</si>
  <si>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</si>
  <si>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</si>
  <si>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</si>
  <si>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</si>
  <si>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</si>
  <si>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</si>
  <si>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</si>
  <si>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</si>
  <si>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</si>
  <si>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</si>
  <si>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</si>
  <si>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</si>
  <si>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</si>
  <si>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</si>
  <si>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</si>
  <si>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</si>
  <si>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</si>
  <si>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</si>
  <si>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</si>
  <si>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</si>
  <si>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</si>
  <si>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</si>
  <si>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</si>
  <si>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</si>
  <si>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</si>
  <si>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</si>
  <si>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</si>
  <si>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</si>
  <si>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</si>
  <si>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</si>
  <si>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</si>
  <si>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</si>
  <si>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</si>
  <si>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</si>
  <si>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</si>
  <si>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</si>
  <si>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</si>
  <si>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</si>
  <si>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</si>
  <si>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</si>
  <si>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</si>
  <si>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</si>
  <si>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</si>
  <si>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</si>
  <si>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</si>
  <si>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</si>
  <si>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</si>
  <si>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</si>
  <si>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</si>
  <si>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</si>
  <si>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</si>
  <si>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</si>
  <si>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</si>
  <si>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</si>
  <si>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</si>
  <si>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</si>
  <si>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</si>
  <si>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</si>
  <si>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</si>
  <si>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</si>
  <si>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</si>
  <si>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</si>
  <si>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</si>
  <si>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</si>
  <si>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</si>
  <si>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</si>
  <si>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</si>
  <si>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</si>
  <si>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</si>
  <si>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</si>
  <si>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</si>
  <si>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</si>
  <si>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</si>
  <si>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</si>
  <si>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</si>
  <si>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</si>
  <si>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</si>
  <si>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</si>
  <si>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</si>
  <si>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</si>
  <si>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</si>
  <si>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</si>
  <si>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</si>
  <si>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</si>
  <si>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</si>
  <si>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</si>
  <si>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</si>
  <si>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</si>
  <si>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</si>
  <si>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</si>
  <si>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</si>
  <si>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</si>
  <si>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</si>
  <si>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</si>
  <si>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</si>
  <si>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</si>
  <si>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</si>
  <si>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</si>
  <si>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</si>
  <si>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</si>
  <si>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</si>
  <si>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</si>
  <si>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</si>
  <si>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</si>
  <si>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</si>
  <si>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</si>
  <si>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</si>
  <si>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</si>
  <si>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</si>
  <si>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</si>
  <si>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</si>
  <si>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</si>
  <si>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</si>
  <si>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</si>
  <si>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</si>
  <si>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</si>
  <si>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</si>
  <si>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</si>
  <si>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</si>
  <si>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</si>
  <si>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</si>
  <si>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</si>
  <si>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</si>
  <si>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</si>
  <si>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</si>
  <si>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</si>
  <si>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</si>
  <si>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</si>
  <si>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</si>
  <si>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</si>
  <si>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</si>
  <si>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</si>
  <si>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</si>
  <si>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</si>
  <si>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</si>
  <si>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</si>
  <si>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</si>
  <si>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</si>
  <si>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</si>
  <si>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</si>
  <si>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</si>
  <si>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</si>
  <si>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</si>
  <si>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</si>
  <si>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</si>
  <si>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</si>
  <si>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</si>
  <si>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</si>
  <si>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</si>
  <si>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</si>
  <si>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</si>
  <si>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</si>
  <si>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</si>
  <si>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</si>
  <si>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</si>
  <si>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</si>
  <si>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</si>
  <si>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</si>
  <si>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</si>
  <si>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</si>
  <si>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</si>
  <si>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</si>
  <si>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</si>
  <si>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</si>
  <si>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</si>
  <si>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</si>
  <si>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</si>
  <si>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</si>
  <si>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</si>
  <si>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</si>
  <si>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</si>
  <si>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</si>
  <si>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</si>
  <si>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</si>
  <si>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</si>
  <si>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</si>
  <si>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</si>
  <si>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</si>
  <si>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</si>
  <si>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</si>
  <si>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</si>
  <si>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</si>
  <si>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</si>
  <si>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</si>
  <si>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</si>
  <si>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</si>
  <si>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</si>
  <si>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</si>
  <si>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</si>
  <si>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</si>
  <si>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</si>
  <si>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</si>
  <si>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</si>
  <si>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</si>
  <si>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</si>
  <si>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</si>
  <si>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</si>
  <si>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</si>
  <si>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</si>
  <si>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</si>
  <si>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</si>
  <si>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</si>
  <si>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</si>
  <si>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</si>
  <si>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</si>
  <si>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</si>
  <si>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</si>
  <si>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</si>
  <si>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</si>
  <si>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</si>
  <si>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</si>
  <si>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</si>
  <si>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</si>
  <si>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</si>
  <si>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</si>
  <si>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</si>
  <si>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</si>
  <si>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</si>
  <si>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</si>
  <si>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</si>
  <si>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</si>
  <si>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</si>
  <si>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</si>
  <si>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</si>
  <si>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</si>
  <si>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</si>
  <si>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</si>
  <si>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</si>
  <si>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</si>
  <si>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</si>
  <si>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</si>
  <si>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</si>
  <si>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</si>
  <si>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</si>
  <si>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</si>
  <si>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</si>
  <si>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</si>
  <si>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</si>
  <si>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</si>
  <si>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</si>
  <si>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</si>
  <si>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</si>
  <si>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</si>
  <si>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</si>
  <si>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</si>
  <si>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</si>
  <si>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</si>
  <si>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</si>
  <si>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</si>
  <si>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</si>
  <si>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</si>
  <si>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</si>
  <si>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</si>
  <si>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</si>
  <si>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</si>
  <si>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</si>
  <si>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</si>
  <si>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</si>
  <si>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</si>
  <si>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</si>
  <si>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</si>
  <si>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</si>
  <si>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</si>
  <si>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</si>
  <si>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</si>
  <si>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</si>
  <si>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</si>
  <si>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</si>
  <si>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</si>
  <si>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</si>
  <si>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</si>
  <si>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</si>
  <si>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</si>
  <si>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</si>
  <si>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</si>
  <si>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</si>
  <si>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</si>
  <si>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</si>
  <si>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</si>
  <si>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</si>
  <si>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</si>
  <si>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</si>
  <si>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</si>
  <si>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</si>
  <si>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</si>
  <si>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</si>
  <si>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</si>
  <si>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</si>
  <si>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</si>
  <si>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</si>
  <si>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</si>
  <si>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</si>
  <si>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</si>
  <si>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</si>
  <si>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</si>
  <si>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</si>
  <si>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</si>
  <si>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</si>
  <si>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</si>
  <si>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</si>
  <si>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</si>
  <si>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</si>
  <si>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</si>
  <si>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</si>
  <si>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</si>
  <si>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</si>
  <si>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</si>
  <si>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</si>
  <si>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</si>
  <si>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</si>
  <si>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</si>
  <si>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</si>
  <si>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</si>
  <si>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</si>
  <si>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</si>
  <si>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</si>
  <si>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</si>
  <si>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</si>
  <si>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</si>
  <si>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</si>
  <si>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</si>
  <si>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</si>
  <si>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</si>
  <si>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</si>
  <si>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</si>
  <si>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</si>
  <si>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</si>
  <si>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</si>
  <si>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</si>
  <si>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</si>
  <si>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</si>
  <si>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</si>
  <si>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</si>
  <si>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</si>
  <si>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</si>
  <si>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</si>
  <si>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</si>
  <si>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</si>
  <si>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</si>
  <si>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</si>
  <si>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</si>
  <si>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</si>
  <si>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</si>
  <si>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</si>
  <si>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</si>
  <si>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</si>
  <si>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</si>
  <si>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</si>
  <si>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</si>
  <si>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</si>
  <si>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</si>
  <si>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</si>
  <si>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</si>
  <si>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</si>
  <si>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</si>
  <si>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</si>
  <si>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</si>
  <si>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</si>
  <si>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</si>
  <si>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</si>
  <si>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</si>
  <si>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</si>
  <si>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</si>
  <si>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</si>
  <si>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</si>
  <si>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</si>
  <si>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</si>
  <si>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</si>
  <si>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</si>
  <si>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</si>
  <si>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</si>
  <si>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</si>
  <si>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</si>
  <si>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</si>
  <si>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</si>
  <si>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</si>
  <si>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</si>
  <si>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</si>
  <si>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</si>
  <si>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</si>
  <si>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</si>
  <si>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</si>
  <si>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</si>
  <si>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</si>
  <si>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</si>
  <si>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</si>
  <si>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</si>
  <si>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</si>
  <si>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</si>
  <si>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</si>
  <si>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</si>
  <si>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</si>
  <si>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</si>
  <si>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</si>
  <si>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</si>
  <si>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</si>
  <si>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</si>
  <si>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</si>
  <si>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</si>
  <si>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</si>
  <si>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</si>
  <si>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</si>
  <si>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</si>
  <si>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</si>
  <si>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</si>
  <si>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</si>
  <si>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</si>
  <si>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</si>
  <si>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</si>
  <si>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</si>
  <si>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</si>
  <si>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</si>
  <si>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</si>
  <si>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</si>
  <si>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</si>
  <si>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</si>
  <si>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</si>
  <si>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</si>
  <si>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</si>
  <si>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</si>
  <si>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</si>
  <si>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</si>
  <si>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</si>
  <si>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</si>
  <si>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</si>
  <si>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</si>
  <si>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</si>
  <si>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</si>
  <si>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</si>
  <si>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</si>
  <si>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</si>
  <si>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</si>
  <si>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</si>
  <si>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</si>
  <si>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</si>
  <si>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</si>
  <si>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</si>
  <si>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</si>
  <si>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</si>
  <si>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</si>
  <si>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</si>
  <si>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</si>
  <si>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</si>
  <si>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</si>
  <si>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</si>
  <si>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</si>
  <si>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</si>
  <si>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</si>
  <si>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</si>
  <si>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</si>
  <si>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</si>
  <si>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</si>
  <si>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</si>
  <si>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</si>
  <si>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</si>
  <si>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</si>
  <si>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</si>
  <si>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</si>
  <si>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</si>
  <si>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</si>
  <si>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</si>
  <si>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</si>
  <si>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</si>
  <si>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</si>
  <si>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</si>
  <si>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</si>
  <si>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</si>
  <si>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</si>
  <si>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</si>
  <si>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</si>
  <si>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</si>
  <si>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</si>
  <si>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</si>
  <si>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</si>
  <si>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</si>
  <si>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</si>
  <si>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</si>
  <si>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</si>
  <si>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</si>
  <si>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</si>
  <si>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</si>
  <si>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</si>
  <si>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</si>
  <si>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</si>
  <si>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11</t>
  </si>
  <si>
    <t>Tháng 12</t>
  </si>
  <si>
    <t>Total</t>
  </si>
  <si>
    <t>Không có</t>
  </si>
  <si>
    <t>Giám đốc quỹ</t>
  </si>
  <si>
    <t>2246.10</t>
  </si>
  <si>
    <t>Hoàng Văn Sơn</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</si>
  <si>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</si>
  <si>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</si>
  <si>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</si>
  <si>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</si>
  <si>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</si>
  <si>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</si>
  <si>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</si>
  <si>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</si>
  <si>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</si>
  <si>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</si>
  <si>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</si>
  <si>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</si>
  <si>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</si>
  <si>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</si>
  <si>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</si>
  <si>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</si>
  <si>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</si>
  <si>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</si>
  <si>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</si>
  <si>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</si>
  <si>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</si>
  <si>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</si>
  <si>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</si>
  <si>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</si>
  <si>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</si>
  <si>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</si>
  <si>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</si>
  <si>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</si>
  <si>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</si>
  <si>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</si>
  <si>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</si>
  <si>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</si>
  <si>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</si>
  <si>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</si>
  <si>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</si>
  <si>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</si>
  <si>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</si>
  <si>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</si>
  <si>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</si>
  <si>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</si>
  <si>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</si>
  <si>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</si>
  <si>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</si>
  <si>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</si>
  <si>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</si>
  <si>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</si>
  <si>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</si>
  <si>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</si>
  <si>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</si>
  <si>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</si>
  <si>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</si>
  <si>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</si>
  <si>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</si>
  <si>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</si>
  <si>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</si>
  <si>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</si>
  <si>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</si>
  <si>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</si>
  <si>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</si>
  <si>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</si>
  <si>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</si>
  <si>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</si>
  <si>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</si>
  <si>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</si>
  <si>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</si>
  <si>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</si>
  <si>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</si>
  <si>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</si>
  <si>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</si>
  <si>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</si>
  <si>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</si>
  <si>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</si>
  <si>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</si>
  <si>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</si>
  <si>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</si>
  <si>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</si>
  <si>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</si>
  <si>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</si>
  <si>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</si>
  <si>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</si>
  <si>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</si>
  <si>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</si>
  <si>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</si>
  <si>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</si>
  <si>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</si>
  <si>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</si>
  <si>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</si>
  <si>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</si>
  <si>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</si>
  <si>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</si>
  <si>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</si>
  <si>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</si>
  <si>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</si>
  <si>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</si>
  <si>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</si>
  <si>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</si>
  <si>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</si>
  <si>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</si>
  <si>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</si>
  <si>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</si>
  <si>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</si>
  <si>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</si>
  <si>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</si>
  <si>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</si>
  <si>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</si>
  <si>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</si>
  <si>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</si>
  <si>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</si>
  <si>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</si>
  <si>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</si>
  <si>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</si>
  <si>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</si>
  <si>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</si>
  <si>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</si>
  <si>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</si>
  <si>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</si>
  <si>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</si>
  <si>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</si>
  <si>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</si>
  <si>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2246.18</t>
  </si>
  <si>
    <t>Viet Capital Asset Management</t>
  </si>
  <si>
    <t>Số thứ tự
No.</t>
  </si>
  <si>
    <t>Tên (mã) các công ty chứng khoán (có giá trị giao dịch vượt quá 5% tổng giá trị giao dịch kỳ báo cáo)
Name (code) of securities companies (with transaction value exceeding 5% of the Fund’s total transaction value for the year)</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</si>
  <si>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</si>
  <si>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</si>
  <si>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</si>
  <si>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</si>
  <si>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</si>
  <si>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</si>
  <si>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</si>
  <si>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</si>
  <si>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</si>
  <si>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</si>
  <si>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</si>
  <si>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</si>
  <si>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</si>
  <si>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</si>
  <si>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</si>
  <si>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Công ty Cổ phần Chứng Khoán Rồng Việt</t>
  </si>
  <si>
    <t>Không có liên quan</t>
  </si>
  <si>
    <t>0.15% - 0.50%</t>
  </si>
  <si>
    <t>Tổng</t>
  </si>
  <si>
    <t>THỐNG KÊ GIÁ DỊCH VỤ GIAO DỊCH /REPORT ON BROKER FEE</t>
  </si>
  <si>
    <t>Công ty Cổ phần Chứng khoán Thành Công</t>
  </si>
  <si>
    <t xml:space="preserve">     Giám đốc quỹ</t>
  </si>
  <si>
    <t xml:space="preserve">                    Giám đốc quỹ</t>
  </si>
  <si>
    <t>Ngày 31 tháng 12 năm 2021
As at 31 December 2021</t>
  </si>
  <si>
    <t xml:space="preserve">     BMI</t>
  </si>
  <si>
    <t xml:space="preserve">     HPG</t>
  </si>
  <si>
    <t xml:space="preserve">     NAF</t>
  </si>
  <si>
    <t xml:space="preserve">     VRE</t>
  </si>
  <si>
    <t>2246.19</t>
  </si>
  <si>
    <t>2246.20</t>
  </si>
  <si>
    <t>Tiền gửi ngân hàng có kỳ hạn trên 03 tháng
Deposits with term over three (03) months</t>
  </si>
  <si>
    <t>IX</t>
  </si>
  <si>
    <t xml:space="preserve">Lợi nhuận bình quân năm </t>
  </si>
  <si>
    <t>2244</t>
  </si>
  <si>
    <t xml:space="preserve">Tỷ suất lợi nhuận bình quân năm </t>
  </si>
  <si>
    <t>2255</t>
  </si>
  <si>
    <t>Công ty Cổ phần Chứng khoán Bản Việt</t>
  </si>
  <si>
    <t>Bên liên quan</t>
  </si>
  <si>
    <t>4067</t>
  </si>
  <si>
    <r>
      <t xml:space="preserve">IV. Giá trị tài sản ròng của Quỹ mở cuối kỳ
(= I + II + III)
</t>
    </r>
    <r>
      <rPr>
        <b/>
        <i/>
        <sz val="10"/>
        <rFont val="Tahoma"/>
        <family val="2"/>
      </rPr>
      <t>NAV at the end of period (= I + II + III)</t>
    </r>
  </si>
  <si>
    <t>4066</t>
  </si>
  <si>
    <r>
      <t xml:space="preserve">III.2 Khoản thanh toán từ việc mua lại Chứng chỉ quỹ
</t>
    </r>
    <r>
      <rPr>
        <i/>
        <sz val="10"/>
        <rFont val="Tahoma"/>
        <family val="2"/>
      </rPr>
      <t>Decrease from Redemption of Fund Certificate</t>
    </r>
  </si>
  <si>
    <t>III.2</t>
  </si>
  <si>
    <t>4065</t>
  </si>
  <si>
    <r>
      <t xml:space="preserve">III.1 Khoản thu từ việc phát hành bổ sung Chứng chỉ quỹ
</t>
    </r>
    <r>
      <rPr>
        <i/>
        <sz val="10"/>
        <rFont val="Tahoma"/>
        <family val="2"/>
      </rPr>
      <t>Increase from Subscription of Fund Certificate</t>
    </r>
  </si>
  <si>
    <t>III.1</t>
  </si>
  <si>
    <t>4064</t>
  </si>
  <si>
    <r>
      <t xml:space="preserve">III. Thay đổi NAV do mua lại, phát hành thêm Chứng chỉ quỹ (= III.1 + III.2)
</t>
    </r>
    <r>
      <rPr>
        <b/>
        <i/>
        <sz val="10"/>
        <rFont val="Tahoma"/>
        <family val="2"/>
      </rPr>
      <t>Change of NAV due to redemption, subscription of Fund Certificate (= III.1 + III.2)</t>
    </r>
  </si>
  <si>
    <t>4063</t>
  </si>
  <si>
    <r>
      <t xml:space="preserve">II.2 Thay đổi NAV do phân chia Lợi nhuận/Tài sản của Quỹ mở cho Nhà đầu tư trong kỳ
</t>
    </r>
    <r>
      <rPr>
        <i/>
        <sz val="10"/>
        <rFont val="Tahoma"/>
        <family val="2"/>
      </rPr>
      <t>Change of NAV due to profit distribution to investors during the period</t>
    </r>
  </si>
  <si>
    <t>4062</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</si>
  <si>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</si>
  <si>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4061</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</si>
  <si>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</si>
  <si>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4060</t>
  </si>
  <si>
    <r>
      <t xml:space="preserve">I. Giá trị tài sản ròng của Quỹ mở (NAV) đầu kỳ
</t>
    </r>
    <r>
      <rPr>
        <b/>
        <i/>
        <sz val="10"/>
        <rFont val="Tahoma"/>
        <family val="2"/>
      </rPr>
      <t>Net Asset Value (NAV) at the beginning of period</t>
    </r>
  </si>
  <si>
    <t>Nội dung
Item</t>
  </si>
  <si>
    <r>
      <t xml:space="preserve">Quỹ Đầu tư Cân bằng Bản Việt
</t>
    </r>
    <r>
      <rPr>
        <sz val="10"/>
        <color indexed="8"/>
        <rFont val="Tahoma"/>
        <family val="2"/>
      </rPr>
      <t>Viet Capital Balanced Fund</t>
    </r>
  </si>
  <si>
    <r>
      <rPr>
        <b/>
        <sz val="10"/>
        <color indexed="8"/>
        <rFont val="Tahoma"/>
        <family val="2"/>
      </rPr>
      <t>Tên Quỹ:</t>
    </r>
    <r>
      <rPr>
        <sz val="10"/>
        <color indexed="8"/>
        <rFont val="Tahoma"/>
        <family val="2"/>
      </rPr>
      <t xml:space="preserve">
Fund name:</t>
    </r>
  </si>
  <si>
    <t xml:space="preserve">Bank for Investment and Development of VietNam JSC - Nam Ky Khoi Nghia Branch
</t>
  </si>
  <si>
    <r>
      <t>Công ty Cổ phần Quản lý Quỹ Đầu tư chứng khoán Bản Việt</t>
    </r>
    <r>
      <rPr>
        <sz val="10"/>
        <color indexed="8"/>
        <rFont val="Tahoma"/>
        <family val="2"/>
      </rPr>
      <t xml:space="preserve">
Viet Capital Asset Management Joint Stock Company</t>
    </r>
  </si>
  <si>
    <r>
      <t xml:space="preserve">Tên Công ty quản lý quỹ:
</t>
    </r>
    <r>
      <rPr>
        <sz val="10"/>
        <color indexed="8"/>
        <rFont val="Tahoma"/>
        <family val="2"/>
      </rPr>
      <t>Fund Management Company:</t>
    </r>
  </si>
  <si>
    <t>BÁO CÁO THAY ĐỔI GIÁ TRỊ TÀI SẢN RÒNG, GIAO DỊCH CHỨNG CHỈ QUỸ
REPORT ON CHANGE OF NET ASSET VALUE, TRADING OF FUND CERTIFICATE</t>
  </si>
  <si>
    <t>Mẫu số B03 - QM: Mẫu báo cáo thay đổi giá trị tài sản ròng, giao dịch chứng chỉ quỹ
Template B03 - QM: Report on change of Net Asset Value, trading of Fund Certificate</t>
  </si>
  <si>
    <t>Bà Nguyễn Thị Nhung</t>
  </si>
  <si>
    <t xml:space="preserve"> Kế toán Quỹ</t>
  </si>
  <si>
    <t>Kế toán Quỹ</t>
  </si>
  <si>
    <t>Chỉ tiêu</t>
  </si>
  <si>
    <t>Mã số</t>
  </si>
  <si>
    <t>Thuyết minh</t>
  </si>
  <si>
    <t>Năm N</t>
  </si>
  <si>
    <t>Năm N-1</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</si>
  <si>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</si>
  <si>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</si>
  <si>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</si>
  <si>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</si>
  <si>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</si>
  <si>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</si>
  <si>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</si>
  <si>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</si>
  <si>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</si>
  <si>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</si>
  <si>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</si>
  <si>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</si>
  <si>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</si>
  <si>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</si>
  <si>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</si>
  <si>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</si>
  <si>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</si>
  <si>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</si>
  <si>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</si>
  <si>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</si>
  <si>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</si>
  <si>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</si>
  <si>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</si>
  <si>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</si>
  <si>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</si>
  <si>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</si>
  <si>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</si>
  <si>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</si>
  <si>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</si>
  <si>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</si>
  <si>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</si>
  <si>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</si>
  <si>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</si>
  <si>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</si>
  <si>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</si>
  <si>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</si>
  <si>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</si>
  <si>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</si>
  <si>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</si>
  <si>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</si>
  <si>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</si>
  <si>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</si>
  <si>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</si>
  <si>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</si>
  <si>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</si>
  <si>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</si>
  <si>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</si>
  <si>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</si>
  <si>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</si>
  <si>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</si>
  <si>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</si>
  <si>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</si>
  <si>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</si>
  <si>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</si>
  <si>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</si>
  <si>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</si>
  <si>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</si>
  <si>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</si>
  <si>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</si>
  <si>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</si>
  <si>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</si>
  <si>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</si>
  <si>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</si>
  <si>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</si>
  <si>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</si>
  <si>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</si>
  <si>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</si>
  <si>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</si>
  <si>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</si>
  <si>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</si>
  <si>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</si>
  <si>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</si>
  <si>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</si>
  <si>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</si>
  <si>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</si>
  <si>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</si>
  <si>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</si>
  <si>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</si>
  <si>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</si>
  <si>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</si>
  <si>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</si>
  <si>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</si>
  <si>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</si>
  <si>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</si>
  <si>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</si>
  <si>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</si>
  <si>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</si>
  <si>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</si>
  <si>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</si>
  <si>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</si>
  <si>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</si>
  <si>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</si>
  <si>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</si>
  <si>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</si>
  <si>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</si>
  <si>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</si>
  <si>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</si>
  <si>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</si>
  <si>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</si>
  <si>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</si>
  <si>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</si>
  <si>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</si>
  <si>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</si>
  <si>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</si>
  <si>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</si>
  <si>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</si>
  <si>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</si>
  <si>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</si>
  <si>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</si>
  <si>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</si>
  <si>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</si>
  <si>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</si>
  <si>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</si>
  <si>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</si>
  <si>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</si>
  <si>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</si>
  <si>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</si>
  <si>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</si>
  <si>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</si>
  <si>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</si>
  <si>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</si>
  <si>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</si>
  <si>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</si>
  <si>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</si>
  <si>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</si>
  <si>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</si>
  <si>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</si>
  <si>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</si>
  <si>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</si>
  <si>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</si>
  <si>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</si>
  <si>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</si>
  <si>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</si>
  <si>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</si>
  <si>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</si>
  <si>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</si>
  <si>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</si>
  <si>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</si>
  <si>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</si>
  <si>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</si>
  <si>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</si>
  <si>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</si>
  <si>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</si>
  <si>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</si>
  <si>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</si>
  <si>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</si>
  <si>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</si>
  <si>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</si>
  <si>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</si>
  <si>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</si>
  <si>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Các khoản tương đương tiền
</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</si>
  <si>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</si>
  <si>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</si>
  <si>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</si>
  <si>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</si>
  <si>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</si>
  <si>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</si>
  <si>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</si>
  <si>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</si>
  <si>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</si>
  <si>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</si>
  <si>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</si>
  <si>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</si>
  <si>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</si>
  <si>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</si>
  <si>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</si>
  <si>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</si>
  <si>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</si>
  <si>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</si>
  <si>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</si>
  <si>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</si>
  <si>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</si>
  <si>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</si>
  <si>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</si>
  <si>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</si>
  <si>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</si>
  <si>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</si>
  <si>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</si>
  <si>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</si>
  <si>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</si>
  <si>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</si>
  <si>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</si>
  <si>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</si>
  <si>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Lợi nhuận bình quân năm (chỉ áp dụng đối với báo cáo năm)</t>
  </si>
  <si>
    <t>Tỷ suất lợi nhuận bình quân năm (chỉ áp dụng đối với báo cáo năm)</t>
  </si>
  <si>
    <t>2245</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</si>
  <si>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</si>
  <si>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</si>
  <si>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</si>
  <si>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</si>
  <si>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</si>
  <si>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</si>
  <si>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</si>
  <si>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</si>
  <si>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</si>
  <si>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</si>
  <si>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</si>
  <si>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</si>
  <si>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</si>
  <si>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</si>
  <si>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</si>
  <si>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</si>
  <si>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</si>
  <si>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</si>
  <si>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</si>
  <si>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</si>
  <si>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</si>
  <si>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</si>
  <si>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</si>
  <si>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</si>
  <si>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</si>
  <si>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</si>
  <si>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</si>
  <si>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</si>
  <si>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</si>
  <si>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</si>
  <si>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</si>
  <si>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</si>
  <si>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</si>
  <si>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Tại ngày 31 tháng 12 năm 2022/As at 31 December 2022</t>
  </si>
  <si>
    <t>Từ ngày 01 tháng 01 năm 2022 tới ngày 31 tháng 12 năm 2022 / From 01 January  2022 to 31 December 2022</t>
  </si>
  <si>
    <t>Ngày 30 tháng 01 năm 2023</t>
  </si>
  <si>
    <t>Năm 2022/ Year 2022</t>
  </si>
  <si>
    <t>Năm 2022
Year 2022</t>
  </si>
  <si>
    <t>Tại 31 tháng 12 năm 2022/As at 31 December 2022</t>
  </si>
  <si>
    <t>Ngày 31 tháng 12 năm 2022
As at 31 December 2022</t>
  </si>
  <si>
    <t xml:space="preserve">     ADS</t>
  </si>
  <si>
    <t xml:space="preserve">     BSR</t>
  </si>
  <si>
    <t xml:space="preserve">     DGC</t>
  </si>
  <si>
    <t xml:space="preserve">     GMD</t>
  </si>
  <si>
    <t xml:space="preserve">     HCM</t>
  </si>
  <si>
    <t xml:space="preserve">     ILB</t>
  </si>
  <si>
    <t xml:space="preserve">     PC1</t>
  </si>
  <si>
    <t xml:space="preserve">     PHR</t>
  </si>
  <si>
    <t xml:space="preserve">     STK</t>
  </si>
  <si>
    <t xml:space="preserve">     VAB</t>
  </si>
  <si>
    <t xml:space="preserve">     VPB</t>
  </si>
  <si>
    <t>2246.21</t>
  </si>
  <si>
    <t>2246.22</t>
  </si>
  <si>
    <t>Công ty Cổ phần Chứng Khoán SSI</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</si>
</sst>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dd\-mmm\-yyyy"/>
    <numFmt numFmtId="167" formatCode="0.00_);\(0.00\)"/>
    <numFmt numFmtId="168" formatCode="_-* #,##0_-;\-* #,##0_-;_-* &quot;-&quot;_-;_-@_-"/>
    <numFmt numFmtId="169" formatCode="_-* #,##0.00_-;\-* #,##0.00_-;_-* &quot;-&quot;??_-;_-@_-"/>
    <numFmt numFmtId="170" formatCode="_-&quot;$&quot;* #,##0_-;\-&quot;$&quot;* #,##0_-;_-&quot;$&quot;* &quot;-&quot;_-;_-@_-"/>
    <numFmt numFmtId="171" formatCode="_-&quot;$&quot;* #,##0.00_-;\-&quot;$&quot;* #,##0.00_-;_-&quot;$&quot;* &quot;-&quot;??_-;_-@_-"/>
    <numFmt numFmtId="172" formatCode="_ * #,##0.00_ ;_ * \-#,##0.00_ ;_ * &quot;-&quot;??_ ;_ @_ "/>
    <numFmt numFmtId="173" formatCode="_ * #,##0_ ;_ * \-#,##0_ ;_ * &quot;-&quot;_ ;_ @_ "/>
    <numFmt numFmtId="174" formatCode="_(* #,##0.000_);_(* \(#,##0.000\);_(* &quot;-&quot;??_);_(@_)"/>
    <numFmt numFmtId="175" formatCode="#,##0.00[$%-409]_);\(#,##0.00\)[$%-409]"/>
    <numFmt numFmtId="176" formatCode="0.0000%"/>
    <numFmt numFmtId="177" formatCode="[$-409]d\-mmm\-yy;@"/>
    <numFmt numFmtId="178" formatCode="[$-C09]dd\-mmmm\-yyyy;@"/>
  </numFmts>
  <fonts count="104">
    <font>
      <sz val="10"/>
      <name val="Arial"/>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b/>
      <sz val="11"/>
      <color indexed="8"/>
      <name val="Calibri"/>
      <family val="2"/>
    </font>
    <font>
      <sz val="11"/>
      <color indexed="8"/>
      <name val="Times New Roman"/>
      <family val="1"/>
    </font>
    <font>
      <i/>
      <sz val="11"/>
      <color indexed="8"/>
      <name val="Times New Roman"/>
      <family val="1"/>
    </font>
    <font>
      <sz val="11"/>
      <color indexed="61"/>
      <name val="Times New Roman"/>
      <family val="1"/>
    </font>
    <font>
      <b/>
      <sz val="11"/>
      <color indexed="8"/>
      <name val="Times New Roman"/>
      <family val="1"/>
    </font>
    <font>
      <sz val="10"/>
      <color indexed="8"/>
      <name val="Tahoma"/>
      <family val="2"/>
    </font>
    <font>
      <b/>
      <sz val="10"/>
      <color indexed="30"/>
      <name val="Tahoma"/>
      <family val="2"/>
    </font>
    <font>
      <b/>
      <sz val="10"/>
      <color indexed="8"/>
      <name val="Tahoma"/>
      <family val="2"/>
    </font>
    <font>
      <i/>
      <sz val="10"/>
      <color indexed="8"/>
      <name val="Tahoma"/>
      <family val="2"/>
    </font>
    <font>
      <b/>
      <sz val="10"/>
      <color indexed="8"/>
      <name val="Tahoma"/>
      <family val="2"/>
    </font>
    <font>
      <sz val="10"/>
      <color indexed="8"/>
      <name val="Tahoma"/>
      <family val="2"/>
    </font>
    <font>
      <b/>
      <sz val="10"/>
      <color indexed="10"/>
      <name val="Arial"/>
      <family val="2"/>
    </font>
    <font>
      <b/>
      <sz val="10"/>
      <color indexed="10"/>
      <name val="Tahoma"/>
      <family val="2"/>
    </font>
    <font>
      <sz val="10"/>
      <color indexed="10"/>
      <name val="Tahoma"/>
      <family val="2"/>
    </font>
    <font>
      <b/>
      <sz val="8"/>
      <color indexed="8"/>
      <name val="Tahoma"/>
      <family val="2"/>
    </font>
    <font>
      <b/>
      <sz val="8"/>
      <color indexed="8"/>
      <name val="Arial"/>
      <family val="2"/>
    </font>
    <font>
      <sz val="8"/>
      <color indexed="8"/>
      <name val="Arial"/>
      <family val="2"/>
    </font>
    <font>
      <sz val="10"/>
      <color indexed="8"/>
      <name val="Arial"/>
      <family val="2"/>
    </font>
    <font>
      <i/>
      <sz val="8"/>
      <name val="Tahoma"/>
      <family val="2"/>
    </font>
    <font>
      <sz val="12"/>
      <name val="Tahoma"/>
      <family val="2"/>
    </font>
    <font>
      <sz val="11"/>
      <name val="Calibri"/>
      <family val="2"/>
    </font>
    <font>
      <sz val="11"/>
      <color indexed="8"/>
      <name val="Arial Unicode MS"/>
      <family val="2"/>
    </font>
    <font>
      <sz val="8"/>
      <color indexed="8"/>
      <name val="Arial Unicode MS"/>
      <family val="2"/>
    </font>
    <font>
      <i/>
      <sz val="12"/>
      <color indexed="8"/>
      <name val="Tahoma"/>
      <family val="2"/>
    </font>
    <font>
      <sz val="11"/>
      <color indexed="8"/>
      <name val="Tahoma"/>
      <family val="2"/>
    </font>
    <font>
      <b/>
      <sz val="11"/>
      <color indexed="10"/>
      <name val="Calibri"/>
      <family val="2"/>
    </font>
    <font>
      <u/>
      <sz val="10"/>
      <color indexed="8"/>
      <name val="Tahoma"/>
      <family val="2"/>
    </font>
    <font>
      <sz val="11"/>
      <color indexed="10"/>
      <name val="Calibri"/>
      <family val="2"/>
    </font>
    <font>
      <sz val="10"/>
      <color indexed="8"/>
      <name val="Arial"/>
      <family val="2"/>
    </font>
    <font>
      <b/>
      <sz val="11"/>
      <color indexed="8"/>
      <name val="Tahoma"/>
      <family val="2"/>
    </font>
    <font>
      <b/>
      <sz val="11"/>
      <name val="Arial"/>
      <family val="2"/>
    </font>
    <font>
      <b/>
      <sz val="13"/>
      <color indexed="8"/>
      <name val="Tahoma"/>
      <family val="2"/>
    </font>
    <font>
      <b/>
      <i/>
      <sz val="13"/>
      <color indexed="8"/>
      <name val="Tahoma"/>
      <family val="2"/>
    </font>
    <font>
      <b/>
      <sz val="11"/>
      <name val="Tahoma"/>
      <family val="2"/>
    </font>
    <font>
      <sz val="11"/>
      <name val="Tahoma"/>
      <family val="2"/>
    </font>
    <font>
      <sz val="12"/>
      <name val="¹UAAA¼"/>
      <family val="3"/>
      <charset val="129"/>
    </font>
    <font>
      <sz val="8"/>
      <name val="Arial"/>
      <family val="2"/>
    </font>
    <font>
      <sz val="12"/>
      <color indexed="8"/>
      <name val="바탕체"/>
      <family val="1"/>
      <charset val="129"/>
    </font>
    <font>
      <sz val="12"/>
      <name val="바탕체"/>
      <family val="1"/>
    </font>
    <font>
      <sz val="14"/>
      <name val="ＭＳ 明朝"/>
      <family val="1"/>
      <charset val="128"/>
    </font>
    <font>
      <sz val="10"/>
      <color indexed="63"/>
      <name val="Tahoma"/>
      <family val="2"/>
    </font>
    <font>
      <b/>
      <sz val="10"/>
      <color indexed="8"/>
      <name val="ARIAL"/>
      <family val="2"/>
    </font>
    <font>
      <b/>
      <sz val="11"/>
      <name val="Calibri"/>
      <family val="2"/>
    </font>
    <font>
      <b/>
      <sz val="8"/>
      <name val="Tahoma"/>
      <family val="2"/>
    </font>
    <font>
      <b/>
      <sz val="8"/>
      <color indexed="8"/>
      <name val="Tahoma"/>
      <family val="2"/>
    </font>
    <font>
      <sz val="8"/>
      <name val="Tahoma"/>
      <family val="2"/>
    </font>
    <font>
      <sz val="8"/>
      <color indexed="8"/>
      <name val="Tahoma"/>
      <family val="2"/>
    </font>
    <font>
      <sz val="8"/>
      <color indexed="8"/>
      <name val="Arial"/>
      <family val="2"/>
    </font>
    <font>
      <b/>
      <i/>
      <sz val="8"/>
      <name val="Tahoma"/>
      <family val="2"/>
    </font>
    <font>
      <b/>
      <i/>
      <sz val="8"/>
      <color indexed="8"/>
      <name val="Tahoma"/>
      <family val="2"/>
    </font>
    <font>
      <sz val="10"/>
      <color indexed="8"/>
      <name val="Calibri"/>
      <family val="2"/>
    </font>
    <font>
      <sz val="10"/>
      <color indexed="8"/>
      <name val="Tahoma"/>
      <family val="2"/>
    </font>
    <font>
      <b/>
      <sz val="10"/>
      <color indexed="8"/>
      <name val="Tahoma"/>
      <family val="2"/>
    </font>
    <font>
      <i/>
      <sz val="10"/>
      <color indexed="8"/>
      <name val="Tahoma"/>
      <family val="2"/>
    </font>
    <font>
      <b/>
      <sz val="8"/>
      <color indexed="8"/>
      <name val="Tahoma"/>
      <family val="2"/>
    </font>
    <font>
      <sz val="11"/>
      <color theme="1"/>
      <name val="Calibri"/>
      <family val="2"/>
      <scheme val="minor"/>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b/>
      <sz val="15"/>
      <color indexed="49"/>
      <name val="Calibri"/>
      <family val="2"/>
      <scheme val="minor"/>
    </font>
    <font>
      <b/>
      <sz val="13"/>
      <color indexed="49"/>
      <name val="Calibri"/>
      <family val="2"/>
      <scheme val="minor"/>
    </font>
    <font>
      <b/>
      <sz val="11"/>
      <color indexed="49"/>
      <name val="Calibri"/>
      <family val="2"/>
      <scheme val="minor"/>
    </font>
    <font>
      <u/>
      <sz val="11"/>
      <color theme="10"/>
      <name val="Calibri"/>
      <family val="2"/>
      <scheme val="minor"/>
    </font>
    <font>
      <sz val="11"/>
      <color indexed="54"/>
      <name val="Calibri"/>
      <family val="2"/>
      <scheme val="minor"/>
    </font>
    <font>
      <sz val="11"/>
      <color rgb="FFFA7D00"/>
      <name val="Calibri"/>
      <family val="2"/>
      <scheme val="minor"/>
    </font>
    <font>
      <sz val="11"/>
      <color indexed="9"/>
      <name val="Calibri"/>
      <family val="2"/>
      <scheme val="minor"/>
    </font>
    <font>
      <b/>
      <sz val="11"/>
      <color rgb="FF3F3F3F"/>
      <name val="Calibri"/>
      <family val="2"/>
      <scheme val="minor"/>
    </font>
    <font>
      <b/>
      <sz val="18"/>
      <color indexed="49"/>
      <name val="Cambria"/>
      <family val="2"/>
      <scheme val="major"/>
    </font>
    <font>
      <b/>
      <sz val="11"/>
      <color theme="1"/>
      <name val="Calibri"/>
      <family val="2"/>
      <scheme val="minor"/>
    </font>
    <font>
      <sz val="11"/>
      <color rgb="FFFF000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theme="0"/>
      <name val="Calibri"/>
      <family val="2"/>
      <scheme val="minor"/>
    </font>
    <font>
      <sz val="11"/>
      <color theme="0"/>
      <name val="Calibri"/>
      <family val="2"/>
      <scheme val="minor"/>
    </font>
    <font>
      <b/>
      <sz val="12"/>
      <name val="Times New Roman"/>
      <family val="1"/>
    </font>
    <font>
      <sz val="12"/>
      <name val="Times New Roman"/>
      <family val="1"/>
    </font>
    <font>
      <sz val="8.25"/>
      <name val="Microsoft Sans Serif"/>
    </font>
  </fonts>
  <fills count="48">
    <fill>
      <patternFill patternType="none"/>
    </fill>
    <fill>
      <patternFill patternType="gray125"/>
    </fill>
    <fill>
      <patternFill patternType="solid">
        <fgColor indexed="62"/>
      </patternFill>
    </fill>
    <fill>
      <patternFill patternType="solid">
        <fgColor indexed="47"/>
      </patternFill>
    </fill>
    <fill>
      <patternFill patternType="solid">
        <fgColor indexed="26"/>
      </patternFill>
    </fill>
    <fill>
      <patternFill patternType="solid">
        <fgColor indexed="43"/>
      </patternFill>
    </fill>
    <fill>
      <patternFill patternType="solid">
        <fgColor indexed="22"/>
      </patternFill>
    </fill>
    <fill>
      <patternFill patternType="solid">
        <fgColor indexed="49"/>
      </patternFill>
    </fill>
    <fill>
      <patternFill patternType="solid">
        <fgColor indexed="54"/>
      </patternFill>
    </fill>
    <fill>
      <patternFill patternType="solid">
        <fgColor indexed="61"/>
      </patternFill>
    </fill>
    <fill>
      <patternFill patternType="solid">
        <fgColor indexed="61"/>
        <bgColor indexed="64"/>
      </patternFill>
    </fill>
    <fill>
      <patternFill patternType="solid">
        <fgColor indexed="60"/>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55"/>
        <bgColor indexed="64"/>
      </patternFill>
    </fill>
    <fill>
      <patternFill patternType="solid">
        <fgColor theme="9"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7CE"/>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theme="0" tint="-0.14999847407452621"/>
        <bgColor indexed="64"/>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s>
  <borders count="29">
    <border>
      <left/>
      <right/>
      <top/>
      <bottom/>
      <diagonal/>
    </border>
    <border>
      <left/>
      <right/>
      <top/>
      <bottom style="thick">
        <color indexed="49"/>
      </bottom>
      <diagonal/>
    </border>
    <border>
      <left/>
      <right/>
      <top/>
      <bottom style="thick">
        <color indexed="62"/>
      </bottom>
      <diagonal/>
    </border>
    <border>
      <left/>
      <right/>
      <top/>
      <bottom style="medium">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s>
  <cellStyleXfs count="225">
    <xf numFmtId="0" fontId="0" fillId="0" borderId="0"/>
    <xf numFmtId="0" fontId="74" fillId="2" borderId="0" applyNumberFormat="0" applyBorder="0" applyAlignment="0" applyProtection="0"/>
    <xf numFmtId="0" fontId="74" fillId="3" borderId="0" applyNumberFormat="0" applyBorder="0" applyAlignment="0" applyProtection="0"/>
    <xf numFmtId="0" fontId="74" fillId="4"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16" borderId="0" applyNumberFormat="0" applyBorder="0" applyAlignment="0" applyProtection="0"/>
    <xf numFmtId="0" fontId="74" fillId="2" borderId="0" applyNumberFormat="0" applyBorder="0" applyAlignment="0" applyProtection="0"/>
    <xf numFmtId="0" fontId="74" fillId="17" borderId="0" applyNumberFormat="0" applyBorder="0" applyAlignment="0" applyProtection="0"/>
    <xf numFmtId="0" fontId="74" fillId="5" borderId="0" applyNumberFormat="0" applyBorder="0" applyAlignment="0" applyProtection="0"/>
    <xf numFmtId="0" fontId="74" fillId="6" borderId="0" applyNumberFormat="0" applyBorder="0" applyAlignment="0" applyProtection="0"/>
    <xf numFmtId="0" fontId="74" fillId="2" borderId="0" applyNumberFormat="0" applyBorder="0" applyAlignment="0" applyProtection="0"/>
    <xf numFmtId="0" fontId="74" fillId="3" borderId="0" applyNumberFormat="0" applyBorder="0" applyAlignment="0" applyProtection="0"/>
    <xf numFmtId="0" fontId="75" fillId="2" borderId="0" applyNumberFormat="0" applyBorder="0" applyAlignment="0" applyProtection="0"/>
    <xf numFmtId="0" fontId="75" fillId="18" borderId="0" applyNumberFormat="0" applyBorder="0" applyAlignment="0" applyProtection="0"/>
    <xf numFmtId="0" fontId="75" fillId="5" borderId="0" applyNumberFormat="0" applyBorder="0" applyAlignment="0" applyProtection="0"/>
    <xf numFmtId="0" fontId="75" fillId="6" borderId="0" applyNumberFormat="0" applyBorder="0" applyAlignment="0" applyProtection="0"/>
    <xf numFmtId="0" fontId="75" fillId="2" borderId="0" applyNumberFormat="0" applyBorder="0" applyAlignment="0" applyProtection="0"/>
    <xf numFmtId="0" fontId="75" fillId="3" borderId="0" applyNumberFormat="0" applyBorder="0" applyAlignment="0" applyProtection="0"/>
    <xf numFmtId="0" fontId="75" fillId="7"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8"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76" fillId="23" borderId="0" applyNumberFormat="0" applyBorder="0" applyAlignment="0" applyProtection="0"/>
    <xf numFmtId="0" fontId="54" fillId="0" borderId="0"/>
    <xf numFmtId="0" fontId="54" fillId="0" borderId="0"/>
    <xf numFmtId="0" fontId="77" fillId="9" borderId="19" applyNumberFormat="0" applyAlignment="0" applyProtection="0"/>
    <xf numFmtId="0" fontId="78" fillId="24" borderId="20" applyNumberFormat="0" applyAlignment="0" applyProtection="0"/>
    <xf numFmtId="43" fontId="7" fillId="0" borderId="0" quotePrefix="1" applyFont="0" applyFill="0" applyBorder="0" applyAlignment="0">
      <protection locked="0"/>
    </xf>
    <xf numFmtId="0" fontId="79" fillId="0" borderId="0" applyNumberFormat="0" applyFill="0" applyBorder="0" applyAlignment="0" applyProtection="0"/>
    <xf numFmtId="0" fontId="80" fillId="25" borderId="0" applyNumberFormat="0" applyBorder="0" applyAlignment="0" applyProtection="0"/>
    <xf numFmtId="0" fontId="81" fillId="0" borderId="1" applyNumberFormat="0" applyFill="0" applyAlignment="0" applyProtection="0"/>
    <xf numFmtId="0" fontId="82" fillId="0" borderId="2" applyNumberFormat="0" applyFill="0" applyAlignment="0" applyProtection="0"/>
    <xf numFmtId="0" fontId="83" fillId="0" borderId="3" applyNumberFormat="0" applyFill="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26" borderId="19" applyNumberFormat="0" applyAlignment="0" applyProtection="0"/>
    <xf numFmtId="0" fontId="86" fillId="0" borderId="21" applyNumberFormat="0" applyFill="0" applyAlignment="0" applyProtection="0"/>
    <xf numFmtId="168" fontId="7" fillId="0" borderId="0" applyFont="0" applyFill="0" applyBorder="0" applyAlignment="0" applyProtection="0"/>
    <xf numFmtId="169"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0" fontId="87" fillId="27" borderId="0" applyNumberFormat="0" applyBorder="0" applyAlignment="0" applyProtection="0"/>
    <xf numFmtId="0" fontId="88" fillId="9" borderId="22" applyNumberFormat="0" applyAlignment="0" applyProtection="0"/>
    <xf numFmtId="9" fontId="7" fillId="0" borderId="0" quotePrefix="1" applyFont="0" applyFill="0" applyBorder="0" applyAlignment="0">
      <protection locked="0"/>
    </xf>
    <xf numFmtId="0" fontId="89" fillId="0" borderId="0" applyNumberFormat="0" applyFill="0" applyBorder="0" applyAlignment="0" applyProtection="0"/>
    <xf numFmtId="0" fontId="90" fillId="0" borderId="4" applyNumberFormat="0" applyFill="0" applyAlignment="0" applyProtection="0"/>
    <xf numFmtId="0" fontId="91" fillId="0" borderId="0" applyNumberFormat="0" applyFill="0" applyBorder="0" applyAlignment="0" applyProtection="0"/>
    <xf numFmtId="9" fontId="56" fillId="0" borderId="0" applyBorder="0" applyAlignment="0" applyProtection="0"/>
    <xf numFmtId="0" fontId="57" fillId="0" borderId="0" applyFont="0" applyFill="0" applyBorder="0" applyAlignment="0" applyProtection="0"/>
    <xf numFmtId="0" fontId="5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172" fontId="7" fillId="0" borderId="0" applyFont="0" applyFill="0" applyBorder="0" applyAlignment="0" applyProtection="0"/>
    <xf numFmtId="173" fontId="7" fillId="0" borderId="0" applyFont="0" applyFill="0" applyBorder="0" applyAlignment="0" applyProtection="0"/>
    <xf numFmtId="0" fontId="58" fillId="0" borderId="0"/>
    <xf numFmtId="44" fontId="7" fillId="0" borderId="0" applyFont="0" applyFill="0" applyBorder="0" applyAlignment="0" applyProtection="0"/>
    <xf numFmtId="42" fontId="7" fillId="0" borderId="0" applyFont="0" applyFill="0" applyBorder="0" applyAlignment="0" applyProtection="0"/>
    <xf numFmtId="0" fontId="98" fillId="26" borderId="19" applyNumberFormat="0" applyAlignment="0" applyProtection="0"/>
    <xf numFmtId="0" fontId="2" fillId="31" borderId="0" applyNumberFormat="0" applyBorder="0" applyAlignment="0" applyProtection="0"/>
    <xf numFmtId="0" fontId="100" fillId="19" borderId="0" applyNumberFormat="0" applyBorder="0" applyAlignment="0" applyProtection="0"/>
    <xf numFmtId="0" fontId="97" fillId="27" borderId="0" applyNumberFormat="0" applyBorder="0" applyAlignment="0" applyProtection="0"/>
    <xf numFmtId="0" fontId="93" fillId="0" borderId="0" applyNumberFormat="0" applyFill="0" applyBorder="0" applyAlignment="0" applyProtection="0"/>
    <xf numFmtId="0" fontId="94" fillId="0" borderId="23" applyNumberFormat="0" applyFill="0" applyAlignment="0" applyProtection="0"/>
    <xf numFmtId="0" fontId="95" fillId="0" borderId="24" applyNumberFormat="0" applyFill="0" applyAlignment="0" applyProtection="0"/>
    <xf numFmtId="0" fontId="96" fillId="0" borderId="25" applyNumberFormat="0" applyFill="0" applyAlignment="0" applyProtection="0"/>
    <xf numFmtId="0" fontId="96" fillId="0" borderId="0" applyNumberFormat="0" applyFill="0" applyBorder="0" applyAlignment="0" applyProtection="0"/>
    <xf numFmtId="0" fontId="90" fillId="0" borderId="26" applyNumberFormat="0" applyFill="0" applyAlignment="0" applyProtection="0"/>
    <xf numFmtId="0" fontId="100" fillId="19" borderId="0" applyNumberFormat="0" applyBorder="0" applyAlignment="0" applyProtection="0"/>
    <xf numFmtId="0" fontId="97" fillId="27" borderId="0" applyNumberFormat="0" applyBorder="0" applyAlignment="0" applyProtection="0"/>
    <xf numFmtId="0" fontId="98" fillId="26" borderId="19" applyNumberFormat="0" applyAlignment="0" applyProtection="0"/>
    <xf numFmtId="0" fontId="88" fillId="29" borderId="22" applyNumberFormat="0" applyAlignment="0" applyProtection="0"/>
    <xf numFmtId="0" fontId="77" fillId="29" borderId="19" applyNumberFormat="0" applyAlignment="0" applyProtection="0"/>
    <xf numFmtId="0" fontId="2" fillId="36" borderId="0" applyNumberFormat="0" applyBorder="0" applyAlignment="0" applyProtection="0"/>
    <xf numFmtId="0" fontId="99" fillId="24" borderId="20" applyNumberFormat="0" applyAlignment="0" applyProtection="0"/>
    <xf numFmtId="0" fontId="2" fillId="36" borderId="0" applyNumberFormat="0" applyBorder="0" applyAlignment="0" applyProtection="0"/>
    <xf numFmtId="0" fontId="100" fillId="30" borderId="0" applyNumberFormat="0" applyBorder="0" applyAlignment="0" applyProtection="0"/>
    <xf numFmtId="0" fontId="90" fillId="0" borderId="26" applyNumberFormat="0" applyFill="0" applyAlignment="0" applyProtection="0"/>
    <xf numFmtId="0" fontId="10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00" fillId="33" borderId="0" applyNumberFormat="0" applyBorder="0" applyAlignment="0" applyProtection="0"/>
    <xf numFmtId="0" fontId="100" fillId="19" borderId="0" applyNumberFormat="0" applyBorder="0" applyAlignment="0" applyProtection="0"/>
    <xf numFmtId="0" fontId="2" fillId="34" borderId="0" applyNumberFormat="0" applyBorder="0" applyAlignment="0" applyProtection="0"/>
    <xf numFmtId="0" fontId="2" fillId="17" borderId="0" applyNumberFormat="0" applyBorder="0" applyAlignment="0" applyProtection="0"/>
    <xf numFmtId="0" fontId="100" fillId="18" borderId="0" applyNumberFormat="0" applyBorder="0" applyAlignment="0" applyProtection="0"/>
    <xf numFmtId="0" fontId="100" fillId="20"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100" fillId="37" borderId="0" applyNumberFormat="0" applyBorder="0" applyAlignment="0" applyProtection="0"/>
    <xf numFmtId="0" fontId="10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100" fillId="41" borderId="0" applyNumberFormat="0" applyBorder="0" applyAlignment="0" applyProtection="0"/>
    <xf numFmtId="0" fontId="100" fillId="2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100" fillId="44" borderId="0" applyNumberFormat="0" applyBorder="0" applyAlignment="0" applyProtection="0"/>
    <xf numFmtId="0" fontId="100" fillId="22" borderId="0" applyNumberFormat="0" applyBorder="0" applyAlignment="0" applyProtection="0"/>
    <xf numFmtId="0" fontId="2" fillId="16" borderId="0" applyNumberFormat="0" applyBorder="0" applyAlignment="0" applyProtection="0"/>
    <xf numFmtId="0" fontId="2" fillId="45" borderId="0" applyNumberFormat="0" applyBorder="0" applyAlignment="0" applyProtection="0"/>
    <xf numFmtId="0" fontId="100" fillId="46" borderId="0" applyNumberFormat="0" applyBorder="0" applyAlignment="0" applyProtection="0"/>
    <xf numFmtId="0" fontId="100" fillId="20" borderId="0" applyNumberFormat="0" applyBorder="0" applyAlignment="0" applyProtection="0"/>
    <xf numFmtId="0" fontId="100" fillId="18" borderId="0" applyNumberFormat="0" applyBorder="0" applyAlignment="0" applyProtection="0"/>
    <xf numFmtId="0" fontId="2" fillId="17" borderId="0" applyNumberFormat="0" applyBorder="0" applyAlignment="0" applyProtection="0"/>
    <xf numFmtId="0" fontId="2" fillId="34" borderId="0" applyNumberFormat="0" applyBorder="0" applyAlignment="0" applyProtection="0"/>
    <xf numFmtId="0" fontId="100" fillId="33" borderId="0" applyNumberFormat="0" applyBorder="0" applyAlignment="0" applyProtection="0"/>
    <xf numFmtId="0" fontId="2" fillId="32" borderId="0" applyNumberFormat="0" applyBorder="0" applyAlignment="0" applyProtection="0"/>
    <xf numFmtId="0" fontId="99" fillId="24" borderId="20" applyNumberFormat="0" applyAlignment="0" applyProtection="0"/>
    <xf numFmtId="0" fontId="2" fillId="31" borderId="0" applyNumberFormat="0" applyBorder="0" applyAlignment="0" applyProtection="0"/>
    <xf numFmtId="0" fontId="77" fillId="29" borderId="19" applyNumberFormat="0" applyAlignment="0" applyProtection="0"/>
    <xf numFmtId="0" fontId="88" fillId="29" borderId="22" applyNumberFormat="0" applyAlignment="0" applyProtection="0"/>
    <xf numFmtId="0" fontId="100" fillId="33" borderId="0" applyNumberFormat="0" applyBorder="0" applyAlignment="0" applyProtection="0"/>
    <xf numFmtId="0" fontId="96" fillId="0" borderId="0" applyNumberFormat="0" applyFill="0" applyBorder="0" applyAlignment="0" applyProtection="0"/>
    <xf numFmtId="0" fontId="96" fillId="0" borderId="25" applyNumberFormat="0" applyFill="0" applyAlignment="0" applyProtection="0"/>
    <xf numFmtId="0" fontId="95" fillId="0" borderId="24" applyNumberFormat="0" applyFill="0" applyAlignment="0" applyProtection="0"/>
    <xf numFmtId="0" fontId="94" fillId="0" borderId="23" applyNumberFormat="0" applyFill="0" applyAlignment="0" applyProtection="0"/>
    <xf numFmtId="0" fontId="93" fillId="0" borderId="0" applyNumberFormat="0" applyFill="0" applyBorder="0" applyAlignment="0" applyProtection="0"/>
    <xf numFmtId="0" fontId="98" fillId="26" borderId="19" applyNumberFormat="0" applyAlignment="0" applyProtection="0"/>
    <xf numFmtId="0" fontId="2" fillId="32" borderId="0" applyNumberFormat="0" applyBorder="0" applyAlignment="0" applyProtection="0"/>
    <xf numFmtId="0" fontId="100" fillId="18" borderId="0" applyNumberFormat="0" applyBorder="0" applyAlignment="0" applyProtection="0"/>
    <xf numFmtId="0" fontId="99" fillId="24" borderId="20" applyNumberFormat="0" applyAlignment="0" applyProtection="0"/>
    <xf numFmtId="0" fontId="7" fillId="0" borderId="0"/>
    <xf numFmtId="43" fontId="7" fillId="0" borderId="0" quotePrefix="1" applyFont="0" applyFill="0" applyBorder="0" applyAlignment="0">
      <protection locked="0"/>
    </xf>
    <xf numFmtId="9" fontId="7" fillId="0" borderId="0" quotePrefix="1" applyFont="0" applyFill="0" applyBorder="0" applyAlignment="0">
      <protection locked="0"/>
    </xf>
    <xf numFmtId="0" fontId="92" fillId="0" borderId="0"/>
    <xf numFmtId="43" fontId="7" fillId="0" borderId="0" quotePrefix="1" applyFont="0" applyFill="0" applyBorder="0" applyAlignment="0">
      <protection locked="0"/>
    </xf>
    <xf numFmtId="0" fontId="2" fillId="0" borderId="0"/>
    <xf numFmtId="0" fontId="2" fillId="35" borderId="0" applyNumberFormat="0" applyBorder="0" applyAlignment="0" applyProtection="0"/>
    <xf numFmtId="0" fontId="2" fillId="36" borderId="0" applyNumberFormat="0" applyBorder="0" applyAlignment="0" applyProtection="0"/>
    <xf numFmtId="0" fontId="100" fillId="37" borderId="0" applyNumberFormat="0" applyBorder="0" applyAlignment="0" applyProtection="0"/>
    <xf numFmtId="0" fontId="10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100" fillId="41" borderId="0" applyNumberFormat="0" applyBorder="0" applyAlignment="0" applyProtection="0"/>
    <xf numFmtId="0" fontId="100" fillId="2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100" fillId="44" borderId="0" applyNumberFormat="0" applyBorder="0" applyAlignment="0" applyProtection="0"/>
    <xf numFmtId="0" fontId="100" fillId="22" borderId="0" applyNumberFormat="0" applyBorder="0" applyAlignment="0" applyProtection="0"/>
    <xf numFmtId="0" fontId="2" fillId="16" borderId="0" applyNumberFormat="0" applyBorder="0" applyAlignment="0" applyProtection="0"/>
    <xf numFmtId="0" fontId="2" fillId="45" borderId="0" applyNumberFormat="0" applyBorder="0" applyAlignment="0" applyProtection="0"/>
    <xf numFmtId="0" fontId="100" fillId="46"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100" fillId="38" borderId="0" applyNumberFormat="0" applyBorder="0" applyAlignment="0" applyProtection="0"/>
    <xf numFmtId="0" fontId="100" fillId="37" borderId="0" applyNumberFormat="0" applyBorder="0" applyAlignment="0" applyProtection="0"/>
    <xf numFmtId="0" fontId="2" fillId="35" borderId="0" applyNumberFormat="0" applyBorder="0" applyAlignment="0" applyProtection="0"/>
    <xf numFmtId="0" fontId="100" fillId="20" borderId="0" applyNumberFormat="0" applyBorder="0" applyAlignment="0" applyProtection="0"/>
    <xf numFmtId="0" fontId="100" fillId="30" borderId="0" applyNumberFormat="0" applyBorder="0" applyAlignment="0" applyProtection="0"/>
    <xf numFmtId="0" fontId="90" fillId="0" borderId="26" applyNumberFormat="0" applyFill="0" applyAlignment="0" applyProtection="0"/>
    <xf numFmtId="0" fontId="100" fillId="19" borderId="0" applyNumberFormat="0" applyBorder="0" applyAlignment="0" applyProtection="0"/>
    <xf numFmtId="0" fontId="100" fillId="33" borderId="0" applyNumberFormat="0" applyBorder="0" applyAlignment="0" applyProtection="0"/>
    <xf numFmtId="0" fontId="96" fillId="0" borderId="0" applyNumberFormat="0" applyFill="0" applyBorder="0" applyAlignment="0" applyProtection="0"/>
    <xf numFmtId="0" fontId="96" fillId="0" borderId="25" applyNumberFormat="0" applyFill="0" applyAlignment="0" applyProtection="0"/>
    <xf numFmtId="0" fontId="95" fillId="0" borderId="24" applyNumberFormat="0" applyFill="0" applyAlignment="0" applyProtection="0"/>
    <xf numFmtId="0" fontId="94" fillId="0" borderId="23" applyNumberFormat="0" applyFill="0" applyAlignment="0" applyProtection="0"/>
    <xf numFmtId="0" fontId="93" fillId="0" borderId="0" applyNumberFormat="0" applyFill="0" applyBorder="0" applyAlignment="0" applyProtection="0"/>
    <xf numFmtId="0" fontId="98" fillId="26" borderId="19" applyNumberFormat="0" applyAlignment="0" applyProtection="0"/>
    <xf numFmtId="0" fontId="2" fillId="32" borderId="0" applyNumberFormat="0" applyBorder="0" applyAlignment="0" applyProtection="0"/>
    <xf numFmtId="0" fontId="100" fillId="18" borderId="0" applyNumberFormat="0" applyBorder="0" applyAlignment="0" applyProtection="0"/>
    <xf numFmtId="0" fontId="99" fillId="24" borderId="20" applyNumberFormat="0" applyAlignment="0" applyProtection="0"/>
    <xf numFmtId="0" fontId="2" fillId="31" borderId="0" applyNumberFormat="0" applyBorder="0" applyAlignment="0" applyProtection="0"/>
    <xf numFmtId="0" fontId="2" fillId="17" borderId="0" applyNumberFormat="0" applyBorder="0" applyAlignment="0" applyProtection="0"/>
    <xf numFmtId="0" fontId="97" fillId="27" borderId="0" applyNumberFormat="0" applyBorder="0" applyAlignment="0" applyProtection="0"/>
    <xf numFmtId="0" fontId="88" fillId="29" borderId="22" applyNumberFormat="0" applyAlignment="0" applyProtection="0"/>
    <xf numFmtId="0" fontId="2" fillId="34" borderId="0" applyNumberFormat="0" applyBorder="0" applyAlignment="0" applyProtection="0"/>
    <xf numFmtId="0" fontId="77" fillId="29" borderId="19" applyNumberFormat="0" applyAlignment="0" applyProtection="0"/>
    <xf numFmtId="0" fontId="100" fillId="41" borderId="0" applyNumberFormat="0" applyBorder="0" applyAlignment="0" applyProtection="0"/>
    <xf numFmtId="0" fontId="100" fillId="2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100" fillId="44" borderId="0" applyNumberFormat="0" applyBorder="0" applyAlignment="0" applyProtection="0"/>
    <xf numFmtId="0" fontId="100" fillId="22" borderId="0" applyNumberFormat="0" applyBorder="0" applyAlignment="0" applyProtection="0"/>
    <xf numFmtId="0" fontId="2" fillId="16" borderId="0" applyNumberFormat="0" applyBorder="0" applyAlignment="0" applyProtection="0"/>
    <xf numFmtId="0" fontId="2" fillId="45" borderId="0" applyNumberFormat="0" applyBorder="0" applyAlignment="0" applyProtection="0"/>
    <xf numFmtId="0" fontId="100" fillId="46"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100" fillId="38" borderId="0" applyNumberFormat="0" applyBorder="0" applyAlignment="0" applyProtection="0"/>
    <xf numFmtId="0" fontId="100" fillId="37" borderId="0" applyNumberFormat="0" applyBorder="0" applyAlignment="0" applyProtection="0"/>
    <xf numFmtId="0" fontId="2" fillId="35" borderId="0" applyNumberFormat="0" applyBorder="0" applyAlignment="0" applyProtection="0"/>
    <xf numFmtId="0" fontId="100" fillId="20" borderId="0" applyNumberFormat="0" applyBorder="0" applyAlignment="0" applyProtection="0"/>
    <xf numFmtId="0" fontId="100" fillId="30" borderId="0" applyNumberFormat="0" applyBorder="0" applyAlignment="0" applyProtection="0"/>
    <xf numFmtId="0" fontId="90" fillId="0" borderId="26" applyNumberFormat="0" applyFill="0" applyAlignment="0" applyProtection="0"/>
    <xf numFmtId="0" fontId="96" fillId="0" borderId="0" applyNumberFormat="0" applyFill="0" applyBorder="0" applyAlignment="0" applyProtection="0"/>
    <xf numFmtId="0" fontId="96" fillId="0" borderId="25" applyNumberFormat="0" applyFill="0" applyAlignment="0" applyProtection="0"/>
    <xf numFmtId="0" fontId="95" fillId="0" borderId="24" applyNumberFormat="0" applyFill="0" applyAlignment="0" applyProtection="0"/>
    <xf numFmtId="0" fontId="94" fillId="0" borderId="23" applyNumberFormat="0" applyFill="0" applyAlignment="0" applyProtection="0"/>
    <xf numFmtId="0" fontId="93" fillId="0" borderId="0" applyNumberFormat="0" applyFill="0" applyBorder="0" applyAlignment="0" applyProtection="0"/>
    <xf numFmtId="0" fontId="2" fillId="17" borderId="0" applyNumberFormat="0" applyBorder="0" applyAlignment="0" applyProtection="0"/>
    <xf numFmtId="0" fontId="97" fillId="27" borderId="0" applyNumberFormat="0" applyBorder="0" applyAlignment="0" applyProtection="0"/>
    <xf numFmtId="0" fontId="88" fillId="29" borderId="22" applyNumberFormat="0" applyAlignment="0" applyProtection="0"/>
    <xf numFmtId="0" fontId="2" fillId="34" borderId="0" applyNumberFormat="0" applyBorder="0" applyAlignment="0" applyProtection="0"/>
    <xf numFmtId="0" fontId="77" fillId="29" borderId="19" applyNumberFormat="0" applyAlignment="0" applyProtection="0"/>
    <xf numFmtId="0" fontId="100" fillId="41" borderId="0" applyNumberFormat="0" applyBorder="0" applyAlignment="0" applyProtection="0"/>
    <xf numFmtId="0" fontId="100" fillId="2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100" fillId="44" borderId="0" applyNumberFormat="0" applyBorder="0" applyAlignment="0" applyProtection="0"/>
    <xf numFmtId="0" fontId="100" fillId="22" borderId="0" applyNumberFormat="0" applyBorder="0" applyAlignment="0" applyProtection="0"/>
    <xf numFmtId="0" fontId="2" fillId="16" borderId="0" applyNumberFormat="0" applyBorder="0" applyAlignment="0" applyProtection="0"/>
    <xf numFmtId="0" fontId="2" fillId="45" borderId="0" applyNumberFormat="0" applyBorder="0" applyAlignment="0" applyProtection="0"/>
    <xf numFmtId="0" fontId="100" fillId="46" borderId="0" applyNumberFormat="0" applyBorder="0" applyAlignment="0" applyProtection="0"/>
    <xf numFmtId="0" fontId="103" fillId="0" borderId="0">
      <alignment vertical="top"/>
    </xf>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16" borderId="0" applyNumberFormat="0" applyBorder="0" applyAlignment="0" applyProtection="0"/>
    <xf numFmtId="0" fontId="1" fillId="32" borderId="0" applyNumberFormat="0" applyBorder="0" applyAlignment="0" applyProtection="0"/>
    <xf numFmtId="0" fontId="1" fillId="17"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3" borderId="0" applyNumberFormat="0" applyBorder="0" applyAlignment="0" applyProtection="0"/>
    <xf numFmtId="0" fontId="1" fillId="45" borderId="0" applyNumberFormat="0" applyBorder="0" applyAlignment="0" applyProtection="0"/>
    <xf numFmtId="43" fontId="1" fillId="0" borderId="0" applyFont="0" applyFill="0" applyBorder="0" applyAlignment="0" applyProtection="0"/>
    <xf numFmtId="0" fontId="1" fillId="47" borderId="28" applyNumberFormat="0" applyFont="0" applyAlignment="0" applyProtection="0"/>
  </cellStyleXfs>
  <cellXfs count="748">
    <xf numFmtId="0" fontId="0" fillId="0" borderId="0" xfId="0"/>
    <xf numFmtId="10" fontId="24" fillId="0" borderId="5" xfId="0" applyNumberFormat="1" applyFont="1" applyBorder="1" applyAlignment="1" applyProtection="1">
      <alignment horizontal="right" vertical="center" wrapText="1"/>
    </xf>
    <xf numFmtId="164" fontId="24" fillId="0" borderId="5" xfId="0" applyNumberFormat="1" applyFont="1" applyBorder="1" applyAlignment="1" applyProtection="1">
      <alignment horizontal="justify" vertical="center" wrapText="1"/>
    </xf>
    <xf numFmtId="0" fontId="24" fillId="0" borderId="5" xfId="0" applyFont="1" applyBorder="1" applyAlignment="1">
      <alignment horizontal="justify" vertical="center" wrapText="1"/>
    </xf>
    <xf numFmtId="0" fontId="24" fillId="0" borderId="5" xfId="0" applyFont="1" applyBorder="1" applyAlignment="1">
      <alignment horizontal="center" vertical="center" wrapText="1"/>
    </xf>
    <xf numFmtId="49" fontId="26" fillId="10" borderId="6" xfId="0" applyNumberFormat="1" applyFont="1" applyFill="1" applyBorder="1" applyAlignment="1" applyProtection="1">
      <alignment horizontal="center" vertical="center" wrapText="1"/>
    </xf>
    <xf numFmtId="49" fontId="26" fillId="10" borderId="5" xfId="0" applyNumberFormat="1" applyFont="1" applyFill="1" applyBorder="1" applyAlignment="1" applyProtection="1">
      <alignment horizontal="center" vertical="center" wrapText="1"/>
    </xf>
    <xf numFmtId="49" fontId="26" fillId="10" borderId="6" xfId="0" applyNumberFormat="1" applyFont="1" applyFill="1" applyBorder="1" applyAlignment="1">
      <alignment horizontal="center" vertical="center" wrapText="1"/>
    </xf>
    <xf numFmtId="164" fontId="26" fillId="10" borderId="5" xfId="0" applyNumberFormat="1" applyFont="1" applyFill="1" applyBorder="1" applyAlignment="1" applyProtection="1">
      <alignment horizontal="center" vertical="center" wrapText="1"/>
    </xf>
    <xf numFmtId="177" fontId="25" fillId="11" borderId="0" xfId="0" applyNumberFormat="1" applyFont="1" applyFill="1" applyAlignment="1">
      <alignment vertical="top" wrapText="1"/>
    </xf>
    <xf numFmtId="15" fontId="14" fillId="11" borderId="0" xfId="0" applyNumberFormat="1" applyFont="1" applyFill="1" applyAlignment="1">
      <alignment horizontal="left"/>
    </xf>
    <xf numFmtId="0" fontId="14" fillId="11" borderId="0" xfId="0" applyFont="1" applyFill="1" applyAlignment="1">
      <alignment horizontal="left" vertical="top"/>
    </xf>
    <xf numFmtId="14" fontId="25" fillId="11" borderId="0" xfId="0" applyNumberFormat="1" applyFont="1" applyFill="1" applyAlignment="1">
      <alignment vertical="top" wrapText="1"/>
    </xf>
    <xf numFmtId="0" fontId="29" fillId="11" borderId="0" xfId="0" applyFont="1" applyFill="1" applyAlignment="1">
      <alignment vertical="top" wrapText="1"/>
    </xf>
    <xf numFmtId="0" fontId="24" fillId="11" borderId="0" xfId="0" applyFont="1" applyFill="1" applyAlignment="1">
      <alignment horizontal="left" vertical="top" wrapText="1"/>
    </xf>
    <xf numFmtId="0" fontId="25" fillId="11" borderId="0" xfId="0" applyFont="1" applyFill="1" applyAlignment="1">
      <alignment vertical="top"/>
    </xf>
    <xf numFmtId="0" fontId="13" fillId="11" borderId="0" xfId="0" applyFont="1" applyFill="1" applyAlignment="1">
      <alignment horizontal="left" vertical="top" wrapText="1"/>
    </xf>
    <xf numFmtId="0" fontId="13" fillId="11" borderId="0" xfId="0" applyFont="1" applyFill="1" applyAlignment="1">
      <alignment vertical="top"/>
    </xf>
    <xf numFmtId="0" fontId="14" fillId="11" borderId="0" xfId="0" applyFont="1" applyFill="1" applyAlignment="1">
      <alignment vertical="top" wrapText="1"/>
    </xf>
    <xf numFmtId="0" fontId="29" fillId="11" borderId="0" xfId="0" applyFont="1" applyFill="1" applyAlignment="1">
      <alignment vertical="top" wrapText="1"/>
    </xf>
    <xf numFmtId="0" fontId="25" fillId="11" borderId="0" xfId="0" applyFont="1" applyFill="1" applyAlignment="1">
      <alignment vertical="top" wrapText="1"/>
    </xf>
    <xf numFmtId="0" fontId="25" fillId="11" borderId="0" xfId="0" applyFont="1" applyFill="1" applyAlignment="1">
      <alignment horizontal="left" vertical="top" wrapText="1"/>
    </xf>
    <xf numFmtId="0" fontId="25" fillId="11" borderId="0" xfId="0" applyFont="1" applyFill="1" applyAlignment="1">
      <alignment horizontal="left" vertical="top" wrapText="1"/>
    </xf>
    <xf numFmtId="0" fontId="69" fillId="12" borderId="0" xfId="0" applyFont="1" applyFill="1"/>
    <xf numFmtId="0" fontId="7" fillId="0" borderId="0" xfId="0" applyFont="1"/>
    <xf numFmtId="0" fontId="0" fillId="11" borderId="0" xfId="0" applyFill="1" applyBorder="1"/>
    <xf numFmtId="0" fontId="26" fillId="0" borderId="0" xfId="0" applyFont="1" applyBorder="1" applyAlignment="1">
      <alignment horizontal="justify" vertical="center" wrapText="1"/>
    </xf>
    <xf numFmtId="0" fontId="26" fillId="0" borderId="5" xfId="0" applyFont="1" applyBorder="1" applyAlignment="1" applyProtection="1">
      <alignment horizontal="right" vertical="center" wrapText="1"/>
    </xf>
    <xf numFmtId="0" fontId="26" fillId="0" borderId="5" xfId="0" applyFont="1" applyBorder="1" applyAlignment="1">
      <alignment horizontal="justify" vertical="center" wrapText="1"/>
    </xf>
    <xf numFmtId="164" fontId="26" fillId="11" borderId="0" xfId="0" applyNumberFormat="1" applyFont="1" applyFill="1" applyProtection="1">
      <protection locked="0"/>
    </xf>
    <xf numFmtId="164" fontId="26" fillId="0" borderId="5" xfId="0" applyNumberFormat="1" applyFont="1" applyBorder="1" applyAlignment="1" applyProtection="1">
      <alignment horizontal="right" vertical="center" wrapText="1"/>
    </xf>
    <xf numFmtId="164" fontId="24" fillId="11" borderId="0" xfId="0" applyNumberFormat="1" applyFont="1" applyFill="1" applyProtection="1">
      <protection locked="0"/>
    </xf>
    <xf numFmtId="0" fontId="24" fillId="11" borderId="0" xfId="0" applyFont="1" applyFill="1"/>
    <xf numFmtId="164" fontId="26" fillId="0" borderId="0" xfId="0" applyNumberFormat="1" applyFont="1" applyBorder="1" applyAlignment="1" applyProtection="1">
      <alignment horizontal="justify" vertical="center" wrapText="1"/>
    </xf>
    <xf numFmtId="0" fontId="26" fillId="0" borderId="0" xfId="0" applyFont="1" applyBorder="1" applyAlignment="1" applyProtection="1">
      <alignment horizontal="right" vertical="center" wrapText="1"/>
    </xf>
    <xf numFmtId="9" fontId="26" fillId="0" borderId="5" xfId="0" applyNumberFormat="1" applyFont="1" applyBorder="1" applyAlignment="1" applyProtection="1">
      <alignment horizontal="right" vertical="center" wrapText="1"/>
    </xf>
    <xf numFmtId="9" fontId="26" fillId="0" borderId="0" xfId="0" applyNumberFormat="1" applyFont="1" applyBorder="1" applyAlignment="1" applyProtection="1">
      <alignment horizontal="right" vertical="center" wrapText="1"/>
    </xf>
    <xf numFmtId="164" fontId="26" fillId="0" borderId="0" xfId="0" applyNumberFormat="1" applyFont="1" applyBorder="1" applyAlignment="1" applyProtection="1">
      <alignment horizontal="right" vertical="center" wrapText="1"/>
    </xf>
    <xf numFmtId="164" fontId="24" fillId="11" borderId="0" xfId="0" applyNumberFormat="1" applyFont="1" applyFill="1" applyBorder="1" applyProtection="1">
      <protection locked="0"/>
    </xf>
    <xf numFmtId="0" fontId="24" fillId="11" borderId="0" xfId="0" applyFont="1" applyFill="1" applyBorder="1"/>
    <xf numFmtId="164" fontId="27" fillId="11" borderId="0" xfId="0" applyNumberFormat="1" applyFont="1" applyFill="1" applyProtection="1">
      <protection locked="0"/>
    </xf>
    <xf numFmtId="0" fontId="0" fillId="11" borderId="0" xfId="0" applyFill="1"/>
    <xf numFmtId="164" fontId="26" fillId="0" borderId="5" xfId="0" applyNumberFormat="1" applyFont="1" applyBorder="1" applyAlignment="1" applyProtection="1">
      <alignment horizontal="justify" vertical="center" wrapText="1"/>
    </xf>
    <xf numFmtId="0" fontId="20" fillId="10" borderId="0" xfId="0" applyFont="1" applyFill="1"/>
    <xf numFmtId="0" fontId="21" fillId="10" borderId="0" xfId="0" applyFont="1" applyFill="1"/>
    <xf numFmtId="0" fontId="22" fillId="10" borderId="0" xfId="0" applyFont="1" applyFill="1"/>
    <xf numFmtId="0" fontId="22" fillId="10" borderId="0" xfId="0" applyFont="1" applyFill="1" applyAlignment="1">
      <alignment vertical="top" wrapText="1"/>
    </xf>
    <xf numFmtId="0" fontId="20" fillId="10" borderId="0" xfId="0" applyFont="1" applyFill="1" applyAlignment="1">
      <alignment vertical="top" wrapText="1"/>
    </xf>
    <xf numFmtId="0" fontId="20" fillId="10" borderId="0" xfId="0" applyFont="1" applyFill="1" applyAlignment="1">
      <alignment vertical="center"/>
    </xf>
    <xf numFmtId="0" fontId="22" fillId="10" borderId="0" xfId="0" applyFont="1" applyFill="1" applyAlignment="1">
      <alignment vertical="center"/>
    </xf>
    <xf numFmtId="0" fontId="22" fillId="10" borderId="0" xfId="0" applyFont="1" applyFill="1" applyAlignment="1">
      <alignment vertical="center" wrapText="1"/>
    </xf>
    <xf numFmtId="0" fontId="20" fillId="10" borderId="0" xfId="0" applyFont="1" applyFill="1" applyAlignment="1">
      <alignment vertical="center" wrapText="1"/>
    </xf>
    <xf numFmtId="0" fontId="23" fillId="10" borderId="5" xfId="0" applyFont="1" applyFill="1" applyBorder="1" applyAlignment="1">
      <alignment horizontal="left" vertical="top"/>
    </xf>
    <xf numFmtId="0" fontId="20" fillId="10" borderId="5" xfId="0" applyFont="1" applyFill="1" applyBorder="1" applyAlignment="1">
      <alignment horizontal="left" vertical="top"/>
    </xf>
    <xf numFmtId="0" fontId="84" fillId="10" borderId="5" xfId="41" applyFill="1" applyBorder="1" applyAlignment="1">
      <alignment horizontal="left" vertical="top"/>
    </xf>
    <xf numFmtId="0" fontId="0" fillId="13" borderId="0" xfId="0" applyFill="1"/>
    <xf numFmtId="0" fontId="20" fillId="10" borderId="0" xfId="0" applyFont="1" applyFill="1" applyAlignment="1">
      <alignment horizontal="center" vertical="center"/>
    </xf>
    <xf numFmtId="0" fontId="23" fillId="10" borderId="0" xfId="0" applyFont="1" applyFill="1"/>
    <xf numFmtId="0" fontId="20" fillId="11" borderId="7" xfId="0" applyFont="1" applyFill="1" applyBorder="1"/>
    <xf numFmtId="0" fontId="20" fillId="11" borderId="6" xfId="0" applyFont="1" applyFill="1" applyBorder="1"/>
    <xf numFmtId="0" fontId="16" fillId="11" borderId="8" xfId="0" applyFont="1" applyFill="1" applyBorder="1" applyAlignment="1">
      <alignment vertical="center" wrapText="1"/>
    </xf>
    <xf numFmtId="0" fontId="21" fillId="11" borderId="9" xfId="0" applyFont="1" applyFill="1" applyBorder="1"/>
    <xf numFmtId="0" fontId="16" fillId="11" borderId="8" xfId="0" applyFont="1" applyFill="1" applyBorder="1" applyAlignment="1">
      <alignment vertical="center"/>
    </xf>
    <xf numFmtId="0" fontId="20" fillId="11" borderId="10" xfId="0" applyFont="1" applyFill="1" applyBorder="1"/>
    <xf numFmtId="0" fontId="20" fillId="11" borderId="9" xfId="0" applyFont="1" applyFill="1" applyBorder="1"/>
    <xf numFmtId="0" fontId="11" fillId="11" borderId="11" xfId="0" applyNumberFormat="1" applyFont="1" applyFill="1" applyBorder="1" applyAlignment="1">
      <alignment vertical="center"/>
    </xf>
    <xf numFmtId="0" fontId="21" fillId="11" borderId="12" xfId="0" applyFont="1" applyFill="1" applyBorder="1"/>
    <xf numFmtId="0" fontId="20" fillId="11" borderId="0" xfId="0" applyFont="1" applyFill="1" applyBorder="1"/>
    <xf numFmtId="0" fontId="20" fillId="11" borderId="12" xfId="0" applyFont="1" applyFill="1" applyBorder="1"/>
    <xf numFmtId="0" fontId="20" fillId="11" borderId="11" xfId="0" applyFont="1" applyFill="1" applyBorder="1"/>
    <xf numFmtId="0" fontId="12" fillId="11" borderId="11" xfId="0" applyNumberFormat="1" applyFont="1" applyFill="1" applyBorder="1" applyAlignment="1">
      <alignment vertical="center"/>
    </xf>
    <xf numFmtId="0" fontId="14" fillId="11" borderId="13" xfId="0" applyNumberFormat="1" applyFont="1" applyFill="1" applyBorder="1" applyAlignment="1">
      <alignment vertical="center"/>
    </xf>
    <xf numFmtId="0" fontId="21" fillId="11" borderId="14" xfId="0" applyFont="1" applyFill="1" applyBorder="1"/>
    <xf numFmtId="0" fontId="20" fillId="11" borderId="15" xfId="0" applyFont="1" applyFill="1" applyBorder="1"/>
    <xf numFmtId="0" fontId="20" fillId="11" borderId="14" xfId="0" applyFont="1" applyFill="1" applyBorder="1"/>
    <xf numFmtId="0" fontId="0" fillId="13" borderId="0" xfId="0" applyFill="1"/>
    <xf numFmtId="0" fontId="0" fillId="0" borderId="0" xfId="0" applyAlignment="1">
      <alignment vertical="top"/>
    </xf>
    <xf numFmtId="0" fontId="34" fillId="0" borderId="0" xfId="0" applyFont="1" applyAlignment="1">
      <alignment horizontal="left" vertical="top" wrapText="1" readingOrder="1"/>
    </xf>
    <xf numFmtId="166" fontId="35" fillId="0" borderId="0" xfId="0" applyNumberFormat="1" applyFont="1" applyAlignment="1">
      <alignment horizontal="left" vertical="top"/>
    </xf>
    <xf numFmtId="0" fontId="35" fillId="0" borderId="0" xfId="0" applyFont="1" applyAlignment="1">
      <alignment horizontal="left" vertical="top"/>
    </xf>
    <xf numFmtId="4" fontId="35" fillId="0" borderId="0" xfId="0" applyNumberFormat="1" applyFont="1" applyAlignment="1">
      <alignment horizontal="right" vertical="top"/>
    </xf>
    <xf numFmtId="4" fontId="34" fillId="0" borderId="0" xfId="0" applyNumberFormat="1" applyFont="1" applyAlignment="1">
      <alignment horizontal="right" vertical="top"/>
    </xf>
    <xf numFmtId="43" fontId="7" fillId="12" borderId="0" xfId="34" applyFont="1" applyFill="1" applyAlignment="1">
      <alignment horizontal="left"/>
      <protection locked="0"/>
    </xf>
    <xf numFmtId="49" fontId="41" fillId="0" borderId="0" xfId="0" applyNumberFormat="1" applyFont="1"/>
    <xf numFmtId="1" fontId="41" fillId="0" borderId="0" xfId="0" applyNumberFormat="1" applyFont="1"/>
    <xf numFmtId="4" fontId="41" fillId="0" borderId="0" xfId="0" applyNumberFormat="1" applyFont="1"/>
    <xf numFmtId="39" fontId="41" fillId="0" borderId="0" xfId="0" applyNumberFormat="1" applyFont="1"/>
    <xf numFmtId="167" fontId="41" fillId="0" borderId="0" xfId="0" applyNumberFormat="1" applyFont="1"/>
    <xf numFmtId="2" fontId="41" fillId="0" borderId="0" xfId="0" applyNumberFormat="1" applyFont="1"/>
    <xf numFmtId="49" fontId="40" fillId="0" borderId="0" xfId="0" applyNumberFormat="1" applyFont="1" applyAlignment="1"/>
    <xf numFmtId="49" fontId="41" fillId="0" borderId="0" xfId="0" applyNumberFormat="1" applyFont="1" applyAlignment="1"/>
    <xf numFmtId="0" fontId="14" fillId="11" borderId="13" xfId="0" applyFont="1" applyFill="1" applyBorder="1" applyAlignment="1">
      <alignment vertical="center"/>
    </xf>
    <xf numFmtId="0" fontId="24" fillId="12" borderId="0" xfId="0" applyFont="1" applyFill="1"/>
    <xf numFmtId="0" fontId="84" fillId="10" borderId="5" xfId="41" applyFill="1" applyBorder="1" applyAlignment="1">
      <alignment horizontal="left" vertical="top"/>
    </xf>
    <xf numFmtId="10" fontId="32" fillId="0" borderId="0" xfId="50" applyNumberFormat="1" applyFont="1" applyFill="1" applyBorder="1" applyAlignment="1">
      <alignment horizontal="right" wrapText="1"/>
      <protection locked="0"/>
    </xf>
    <xf numFmtId="10" fontId="12" fillId="10" borderId="0" xfId="50" applyNumberFormat="1" applyFont="1" applyFill="1" applyBorder="1" applyAlignment="1">
      <alignment horizontal="right" wrapText="1"/>
      <protection locked="0"/>
    </xf>
    <xf numFmtId="164" fontId="36" fillId="12" borderId="0" xfId="34" applyNumberFormat="1" applyFont="1" applyFill="1">
      <protection locked="0"/>
    </xf>
    <xf numFmtId="10" fontId="14" fillId="11" borderId="0" xfId="50" applyNumberFormat="1" applyFont="1" applyFill="1" applyBorder="1" applyAlignment="1">
      <alignment horizontal="right" wrapText="1"/>
      <protection locked="0"/>
    </xf>
    <xf numFmtId="10" fontId="14" fillId="0" borderId="0" xfId="50" applyNumberFormat="1" applyFont="1" applyFill="1" applyBorder="1" applyAlignment="1">
      <alignment horizontal="right" wrapText="1"/>
      <protection locked="0"/>
    </xf>
    <xf numFmtId="9" fontId="14" fillId="10" borderId="0" xfId="0" applyNumberFormat="1" applyFont="1" applyFill="1" applyBorder="1" applyAlignment="1" applyProtection="1">
      <alignment horizontal="left" vertical="center" wrapText="1"/>
    </xf>
    <xf numFmtId="10" fontId="28" fillId="14" borderId="0" xfId="50" applyNumberFormat="1" applyFont="1" applyFill="1" applyBorder="1" applyAlignment="1" applyProtection="1">
      <alignment horizontal="center" vertical="center" wrapText="1"/>
    </xf>
    <xf numFmtId="164" fontId="28" fillId="14" borderId="5" xfId="34" applyNumberFormat="1" applyFont="1" applyFill="1" applyBorder="1" applyAlignment="1" applyProtection="1">
      <alignment horizontal="center" vertical="center" wrapText="1"/>
    </xf>
    <xf numFmtId="43" fontId="14" fillId="12" borderId="5" xfId="34" applyFont="1" applyFill="1" applyBorder="1" applyAlignment="1">
      <alignment horizontal="left" vertical="center" wrapText="1"/>
      <protection locked="0"/>
    </xf>
    <xf numFmtId="164" fontId="44" fillId="10" borderId="0" xfId="34" applyNumberFormat="1" applyFont="1" applyFill="1">
      <protection locked="0"/>
    </xf>
    <xf numFmtId="0" fontId="14" fillId="12" borderId="0" xfId="0" applyFont="1" applyFill="1"/>
    <xf numFmtId="0" fontId="14" fillId="13" borderId="0" xfId="0" applyFont="1" applyFill="1"/>
    <xf numFmtId="164" fontId="14" fillId="13" borderId="0" xfId="0" applyNumberFormat="1" applyFont="1" applyFill="1"/>
    <xf numFmtId="43" fontId="37" fillId="12" borderId="0" xfId="34" applyFont="1" applyFill="1" applyAlignment="1">
      <alignment horizontal="left" vertical="center" wrapText="1"/>
      <protection locked="0"/>
    </xf>
    <xf numFmtId="43" fontId="38" fillId="12" borderId="0" xfId="34" applyFont="1" applyFill="1" applyAlignment="1">
      <alignment horizontal="left" vertical="center" wrapText="1"/>
      <protection locked="0"/>
    </xf>
    <xf numFmtId="43" fontId="11" fillId="12" borderId="0" xfId="34" applyFont="1" applyFill="1" applyAlignment="1">
      <alignment horizontal="left" vertical="center"/>
      <protection locked="0"/>
    </xf>
    <xf numFmtId="43" fontId="14" fillId="12" borderId="0" xfId="34" applyFont="1" applyFill="1" applyAlignment="1">
      <alignment horizontal="left" vertical="center" wrapText="1"/>
      <protection locked="0"/>
    </xf>
    <xf numFmtId="43" fontId="14" fillId="12" borderId="0" xfId="34" applyFont="1" applyFill="1" applyAlignment="1">
      <alignment horizontal="left" vertical="center"/>
      <protection locked="0"/>
    </xf>
    <xf numFmtId="43" fontId="14" fillId="12" borderId="0" xfId="34" applyFont="1" applyFill="1" applyAlignment="1">
      <alignment horizontal="left"/>
      <protection locked="0"/>
    </xf>
    <xf numFmtId="43" fontId="14" fillId="12" borderId="0" xfId="34" applyFont="1" applyFill="1" applyBorder="1" applyAlignment="1">
      <alignment horizontal="left" vertical="center" wrapText="1"/>
      <protection locked="0"/>
    </xf>
    <xf numFmtId="43" fontId="14" fillId="12" borderId="0" xfId="34" applyFont="1" applyFill="1" applyBorder="1" applyAlignment="1">
      <alignment horizontal="left" wrapText="1"/>
      <protection locked="0"/>
    </xf>
    <xf numFmtId="43" fontId="14" fillId="12" borderId="0" xfId="34" applyFont="1" applyFill="1" applyBorder="1" applyAlignment="1">
      <alignment horizontal="left"/>
      <protection locked="0"/>
    </xf>
    <xf numFmtId="41" fontId="14" fillId="13" borderId="0" xfId="0" applyNumberFormat="1" applyFont="1" applyFill="1"/>
    <xf numFmtId="41" fontId="14" fillId="13" borderId="0" xfId="0" applyNumberFormat="1" applyFont="1" applyFill="1" applyBorder="1" applyAlignment="1" applyProtection="1">
      <alignment vertical="center"/>
      <protection hidden="1"/>
    </xf>
    <xf numFmtId="41" fontId="12" fillId="13" borderId="0" xfId="0" applyNumberFormat="1" applyFont="1" applyFill="1" applyBorder="1" applyAlignment="1" applyProtection="1">
      <alignment vertical="center"/>
      <protection hidden="1"/>
    </xf>
    <xf numFmtId="41" fontId="31" fillId="12" borderId="0" xfId="34" applyNumberFormat="1" applyFont="1" applyFill="1" applyBorder="1" applyAlignment="1">
      <alignment horizontal="left" wrapText="1"/>
      <protection locked="0"/>
    </xf>
    <xf numFmtId="41" fontId="12" fillId="13" borderId="0" xfId="0" applyNumberFormat="1" applyFont="1" applyFill="1"/>
    <xf numFmtId="43" fontId="12" fillId="13" borderId="0" xfId="0" applyNumberFormat="1" applyFont="1" applyFill="1"/>
    <xf numFmtId="165" fontId="14" fillId="13" borderId="0" xfId="0" applyNumberFormat="1" applyFont="1" applyFill="1"/>
    <xf numFmtId="0" fontId="42" fillId="11" borderId="0" xfId="0" applyFont="1" applyFill="1" applyAlignment="1">
      <alignment horizontal="center"/>
    </xf>
    <xf numFmtId="164" fontId="12" fillId="14" borderId="0" xfId="34" applyNumberFormat="1" applyFont="1" applyFill="1" applyBorder="1" applyAlignment="1" applyProtection="1">
      <alignment horizontal="center" vertical="center" wrapText="1"/>
      <protection locked="0"/>
    </xf>
    <xf numFmtId="164" fontId="12" fillId="10" borderId="0" xfId="34" applyNumberFormat="1" applyFont="1" applyFill="1" applyBorder="1" applyAlignment="1" applyProtection="1">
      <alignment horizontal="left" wrapText="1"/>
      <protection locked="0"/>
    </xf>
    <xf numFmtId="164" fontId="14" fillId="0" borderId="0" xfId="34" applyNumberFormat="1" applyFont="1" applyFill="1" applyBorder="1" applyAlignment="1" applyProtection="1">
      <alignment wrapText="1"/>
      <protection locked="0"/>
    </xf>
    <xf numFmtId="49" fontId="17" fillId="10" borderId="0" xfId="0" applyNumberFormat="1" applyFont="1" applyFill="1" applyBorder="1" applyAlignment="1" applyProtection="1">
      <alignment wrapText="1"/>
    </xf>
    <xf numFmtId="164" fontId="31" fillId="12" borderId="0" xfId="34" applyNumberFormat="1" applyFont="1" applyFill="1" applyBorder="1" applyAlignment="1">
      <alignment horizontal="left" wrapText="1"/>
      <protection locked="0"/>
    </xf>
    <xf numFmtId="43" fontId="31" fillId="12" borderId="0" xfId="34" applyFont="1" applyFill="1" applyBorder="1" applyAlignment="1">
      <alignment horizontal="left" wrapText="1"/>
      <protection locked="0"/>
    </xf>
    <xf numFmtId="164" fontId="31" fillId="12" borderId="0" xfId="34" applyNumberFormat="1" applyFont="1" applyFill="1" applyAlignment="1">
      <alignment horizontal="left"/>
      <protection locked="0"/>
    </xf>
    <xf numFmtId="43" fontId="31" fillId="12" borderId="0" xfId="34" applyFont="1" applyFill="1" applyBorder="1" applyAlignment="1">
      <alignment horizontal="left"/>
      <protection locked="0"/>
    </xf>
    <xf numFmtId="43" fontId="31" fillId="12" borderId="0" xfId="34" applyFont="1" applyFill="1" applyAlignment="1">
      <alignment horizontal="left"/>
      <protection locked="0"/>
    </xf>
    <xf numFmtId="164" fontId="31" fillId="12" borderId="0" xfId="34" applyNumberFormat="1" applyFont="1" applyFill="1" applyBorder="1" applyAlignment="1">
      <alignment horizontal="left"/>
      <protection locked="0"/>
    </xf>
    <xf numFmtId="41" fontId="14" fillId="0" borderId="0" xfId="34" applyNumberFormat="1" applyFont="1" applyFill="1" applyBorder="1" applyAlignment="1" applyProtection="1"/>
    <xf numFmtId="41" fontId="14" fillId="0" borderId="0" xfId="34" applyNumberFormat="1" applyFont="1" applyBorder="1" applyAlignment="1" applyProtection="1"/>
    <xf numFmtId="41" fontId="12" fillId="10" borderId="0" xfId="0" applyNumberFormat="1" applyFont="1" applyFill="1" applyBorder="1" applyAlignment="1" applyProtection="1">
      <alignment wrapText="1"/>
    </xf>
    <xf numFmtId="41" fontId="14" fillId="10" borderId="0" xfId="0" applyNumberFormat="1" applyFont="1" applyFill="1" applyBorder="1" applyAlignment="1" applyProtection="1">
      <alignment wrapText="1"/>
    </xf>
    <xf numFmtId="43" fontId="12" fillId="10" borderId="0" xfId="34" applyFont="1" applyFill="1" applyBorder="1" applyAlignment="1" applyProtection="1">
      <alignment horizontal="right" wrapText="1"/>
      <protection locked="0"/>
    </xf>
    <xf numFmtId="165" fontId="14" fillId="0" borderId="0" xfId="34" applyNumberFormat="1" applyFont="1" applyBorder="1" applyAlignment="1" applyProtection="1"/>
    <xf numFmtId="43" fontId="14" fillId="0" borderId="0" xfId="34" applyFont="1" applyBorder="1" applyAlignment="1" applyProtection="1"/>
    <xf numFmtId="41" fontId="31" fillId="10" borderId="0" xfId="0" applyNumberFormat="1" applyFont="1" applyFill="1" applyBorder="1" applyAlignment="1" applyProtection="1">
      <alignment wrapText="1"/>
    </xf>
    <xf numFmtId="41" fontId="32" fillId="0" borderId="0" xfId="34" applyNumberFormat="1" applyFont="1" applyBorder="1" applyAlignment="1" applyProtection="1"/>
    <xf numFmtId="164" fontId="7" fillId="12" borderId="0" xfId="34" applyNumberFormat="1" applyFont="1" applyFill="1">
      <protection locked="0"/>
    </xf>
    <xf numFmtId="0" fontId="0" fillId="12" borderId="0" xfId="0" applyFill="1"/>
    <xf numFmtId="164" fontId="30" fillId="12" borderId="0" xfId="34" applyNumberFormat="1" applyFont="1" applyFill="1">
      <protection locked="0"/>
    </xf>
    <xf numFmtId="10" fontId="12" fillId="14" borderId="0" xfId="50" applyNumberFormat="1" applyFont="1" applyFill="1" applyBorder="1" applyAlignment="1" applyProtection="1">
      <alignment horizontal="center" vertical="center" wrapText="1"/>
    </xf>
    <xf numFmtId="10" fontId="14" fillId="11" borderId="0" xfId="50" applyNumberFormat="1" applyFont="1" applyFill="1" applyBorder="1" applyAlignment="1">
      <alignment horizontal="right"/>
      <protection locked="0"/>
    </xf>
    <xf numFmtId="10" fontId="14" fillId="14" borderId="0" xfId="50" applyNumberFormat="1" applyFont="1" applyFill="1" applyBorder="1" applyAlignment="1">
      <alignment horizontal="right"/>
      <protection locked="0"/>
    </xf>
    <xf numFmtId="10" fontId="12" fillId="10" borderId="0" xfId="50" applyNumberFormat="1" applyFont="1" applyFill="1" applyBorder="1" applyAlignment="1">
      <alignment horizontal="right"/>
      <protection locked="0"/>
    </xf>
    <xf numFmtId="43" fontId="14" fillId="11" borderId="0" xfId="34" applyFont="1" applyFill="1" applyBorder="1" applyAlignment="1">
      <alignment horizontal="right"/>
      <protection locked="0"/>
    </xf>
    <xf numFmtId="43" fontId="24" fillId="12" borderId="0" xfId="34" applyFont="1" applyFill="1">
      <protection locked="0"/>
    </xf>
    <xf numFmtId="0" fontId="12" fillId="11" borderId="11" xfId="0" applyFont="1" applyFill="1" applyBorder="1" applyAlignment="1">
      <alignment vertical="center"/>
    </xf>
    <xf numFmtId="10" fontId="24" fillId="12" borderId="0" xfId="50" applyNumberFormat="1" applyFont="1" applyFill="1">
      <protection locked="0"/>
    </xf>
    <xf numFmtId="0" fontId="20" fillId="10" borderId="0" xfId="0" applyFont="1" applyFill="1"/>
    <xf numFmtId="0" fontId="17" fillId="11" borderId="0" xfId="0" applyFont="1" applyFill="1" applyBorder="1" applyAlignment="1" applyProtection="1">
      <alignment horizontal="left" vertical="center" wrapText="1"/>
    </xf>
    <xf numFmtId="0" fontId="17" fillId="11" borderId="0" xfId="0" applyNumberFormat="1" applyFont="1" applyFill="1" applyBorder="1" applyAlignment="1" applyProtection="1">
      <alignment horizontal="center" vertical="center" wrapText="1"/>
    </xf>
    <xf numFmtId="164" fontId="12" fillId="11" borderId="0" xfId="34" applyNumberFormat="1" applyFont="1" applyFill="1" applyProtection="1">
      <protection locked="0"/>
    </xf>
    <xf numFmtId="164" fontId="11" fillId="11" borderId="0" xfId="34" applyNumberFormat="1" applyFont="1" applyFill="1" applyProtection="1">
      <protection locked="0"/>
    </xf>
    <xf numFmtId="164" fontId="14" fillId="11" borderId="0" xfId="34" applyNumberFormat="1" applyFont="1" applyFill="1" applyProtection="1">
      <protection locked="0"/>
    </xf>
    <xf numFmtId="164" fontId="14" fillId="11" borderId="15" xfId="34" applyNumberFormat="1" applyFont="1" applyFill="1" applyBorder="1" applyProtection="1">
      <protection locked="0"/>
    </xf>
    <xf numFmtId="0" fontId="20" fillId="10" borderId="5" xfId="0" applyFont="1" applyFill="1" applyBorder="1"/>
    <xf numFmtId="0" fontId="20" fillId="10" borderId="5" xfId="0" applyFont="1" applyFill="1" applyBorder="1" applyAlignment="1">
      <alignment horizontal="left"/>
    </xf>
    <xf numFmtId="10" fontId="14" fillId="11" borderId="0" xfId="50" applyNumberFormat="1" applyFont="1" applyFill="1" applyProtection="1"/>
    <xf numFmtId="49" fontId="14" fillId="11" borderId="5" xfId="0" applyNumberFormat="1" applyFont="1" applyFill="1" applyBorder="1" applyAlignment="1" applyProtection="1">
      <alignment horizontal="center" vertical="center" wrapText="1"/>
    </xf>
    <xf numFmtId="49" fontId="14" fillId="11" borderId="5" xfId="0" applyNumberFormat="1" applyFont="1" applyFill="1" applyBorder="1" applyAlignment="1" applyProtection="1">
      <alignment horizontal="center" wrapText="1"/>
    </xf>
    <xf numFmtId="49" fontId="14" fillId="0" borderId="5" xfId="0" applyNumberFormat="1" applyFont="1" applyFill="1" applyBorder="1" applyAlignment="1" applyProtection="1">
      <alignment horizontal="center" wrapText="1"/>
    </xf>
    <xf numFmtId="49" fontId="14" fillId="10" borderId="5" xfId="0" applyNumberFormat="1" applyFont="1" applyFill="1" applyBorder="1" applyAlignment="1" applyProtection="1">
      <alignment horizontal="center" vertical="center" wrapText="1"/>
    </xf>
    <xf numFmtId="9" fontId="14" fillId="10" borderId="5" xfId="0" applyNumberFormat="1" applyFont="1" applyFill="1" applyBorder="1" applyAlignment="1" applyProtection="1">
      <alignment horizontal="left" vertical="center" wrapText="1"/>
    </xf>
    <xf numFmtId="10" fontId="12" fillId="14" borderId="5" xfId="50" applyNumberFormat="1" applyFont="1" applyFill="1" applyBorder="1" applyAlignment="1" applyProtection="1">
      <alignment horizontal="center" vertical="center" wrapText="1"/>
    </xf>
    <xf numFmtId="164" fontId="14" fillId="10" borderId="5" xfId="34" applyNumberFormat="1" applyFont="1" applyFill="1" applyBorder="1" applyAlignment="1">
      <alignment horizontal="left" vertical="center" wrapText="1"/>
      <protection locked="0"/>
    </xf>
    <xf numFmtId="164" fontId="14" fillId="0" borderId="5" xfId="34" applyNumberFormat="1" applyFont="1" applyFill="1" applyBorder="1" applyAlignment="1">
      <alignment horizontal="right" wrapText="1"/>
      <protection locked="0"/>
    </xf>
    <xf numFmtId="164" fontId="14" fillId="11" borderId="5" xfId="34" applyNumberFormat="1" applyFont="1" applyFill="1" applyBorder="1" applyAlignment="1">
      <alignment horizontal="right" wrapText="1"/>
      <protection locked="0"/>
    </xf>
    <xf numFmtId="164" fontId="12" fillId="10" borderId="5" xfId="34" applyNumberFormat="1" applyFont="1" applyFill="1" applyBorder="1" applyAlignment="1">
      <alignment horizontal="right" wrapText="1"/>
      <protection locked="0"/>
    </xf>
    <xf numFmtId="164" fontId="14" fillId="10" borderId="5" xfId="34" applyNumberFormat="1" applyFont="1" applyFill="1" applyBorder="1" applyAlignment="1">
      <alignment horizontal="right" wrapText="1"/>
      <protection locked="0"/>
    </xf>
    <xf numFmtId="43" fontId="14" fillId="11" borderId="5" xfId="34" applyNumberFormat="1" applyFont="1" applyFill="1" applyBorder="1" applyAlignment="1">
      <alignment horizontal="right" wrapText="1"/>
      <protection locked="0"/>
    </xf>
    <xf numFmtId="174" fontId="27" fillId="11" borderId="0" xfId="34" applyNumberFormat="1" applyFont="1" applyFill="1" applyProtection="1">
      <protection locked="0"/>
    </xf>
    <xf numFmtId="174" fontId="24" fillId="11" borderId="0" xfId="34" applyNumberFormat="1" applyFont="1" applyFill="1" applyAlignment="1" applyProtection="1">
      <alignment horizontal="right"/>
    </xf>
    <xf numFmtId="43" fontId="14" fillId="11" borderId="5" xfId="34" applyFont="1" applyFill="1" applyBorder="1" applyAlignment="1">
      <alignment horizontal="left" vertical="center" wrapText="1"/>
      <protection locked="0"/>
    </xf>
    <xf numFmtId="164" fontId="7" fillId="11" borderId="5" xfId="34" applyNumberFormat="1" applyFont="1" applyFill="1" applyBorder="1" applyAlignment="1">
      <alignment horizontal="left" vertical="center" wrapText="1"/>
      <protection locked="0"/>
    </xf>
    <xf numFmtId="43" fontId="7" fillId="11" borderId="5" xfId="34" applyNumberFormat="1" applyFont="1" applyFill="1" applyBorder="1" applyAlignment="1">
      <alignment horizontal="left" vertical="center" wrapText="1"/>
      <protection locked="0"/>
    </xf>
    <xf numFmtId="43" fontId="14" fillId="0" borderId="5" xfId="34" applyFont="1" applyFill="1" applyBorder="1" applyAlignment="1">
      <alignment horizontal="left" vertical="center" wrapText="1"/>
      <protection locked="0"/>
    </xf>
    <xf numFmtId="10" fontId="14" fillId="0" borderId="5" xfId="50" applyNumberFormat="1" applyFont="1" applyFill="1" applyBorder="1" applyAlignment="1">
      <alignment horizontal="right" vertical="center" wrapText="1"/>
      <protection locked="0"/>
    </xf>
    <xf numFmtId="0" fontId="24" fillId="11" borderId="0" xfId="0" applyFont="1" applyFill="1" applyAlignment="1">
      <alignment vertical="center" wrapText="1"/>
    </xf>
    <xf numFmtId="0" fontId="25" fillId="11" borderId="0" xfId="0" applyFont="1" applyFill="1" applyAlignment="1">
      <alignment vertical="center" wrapText="1"/>
    </xf>
    <xf numFmtId="164" fontId="14" fillId="11" borderId="0" xfId="0" applyNumberFormat="1" applyFont="1" applyFill="1"/>
    <xf numFmtId="0" fontId="11" fillId="11" borderId="0" xfId="0" applyNumberFormat="1" applyFont="1" applyFill="1" applyAlignment="1">
      <alignment vertical="center"/>
    </xf>
    <xf numFmtId="0" fontId="18" fillId="11" borderId="0" xfId="0" applyNumberFormat="1" applyFont="1" applyFill="1" applyAlignment="1">
      <alignment vertical="center"/>
    </xf>
    <xf numFmtId="0" fontId="15" fillId="11" borderId="0" xfId="0" applyFont="1" applyFill="1" applyAlignment="1">
      <alignment vertical="center"/>
    </xf>
    <xf numFmtId="0" fontId="14" fillId="11" borderId="0" xfId="0" applyNumberFormat="1" applyFont="1" applyFill="1" applyAlignment="1">
      <alignment vertical="center"/>
    </xf>
    <xf numFmtId="49" fontId="17" fillId="11" borderId="5" xfId="0" applyNumberFormat="1" applyFont="1" applyFill="1" applyBorder="1" applyAlignment="1" applyProtection="1">
      <alignment horizontal="center" vertical="center" wrapText="1"/>
    </xf>
    <xf numFmtId="0" fontId="14" fillId="11" borderId="5" xfId="0" applyNumberFormat="1" applyFont="1" applyFill="1" applyBorder="1" applyAlignment="1" applyProtection="1">
      <alignment horizontal="center" vertical="center" wrapText="1"/>
    </xf>
    <xf numFmtId="0" fontId="15" fillId="11" borderId="0" xfId="0" applyFont="1" applyFill="1" applyAlignment="1">
      <alignment vertical="center" wrapText="1"/>
    </xf>
    <xf numFmtId="0" fontId="14" fillId="11" borderId="5" xfId="0" quotePrefix="1" applyNumberFormat="1" applyFont="1" applyFill="1" applyBorder="1" applyAlignment="1" applyProtection="1">
      <alignment horizontal="center" vertical="center" wrapText="1"/>
    </xf>
    <xf numFmtId="0" fontId="13" fillId="11" borderId="0" xfId="0" applyFont="1" applyFill="1" applyAlignment="1">
      <alignment vertical="center" wrapText="1"/>
    </xf>
    <xf numFmtId="0" fontId="12" fillId="10" borderId="5" xfId="0" applyNumberFormat="1" applyFont="1" applyFill="1" applyBorder="1" applyAlignment="1" applyProtection="1">
      <alignment horizontal="center" vertical="center" wrapText="1"/>
    </xf>
    <xf numFmtId="41" fontId="14" fillId="10" borderId="5" xfId="0" applyNumberFormat="1" applyFont="1" applyFill="1" applyBorder="1" applyAlignment="1" applyProtection="1">
      <alignment horizontal="right" wrapText="1"/>
    </xf>
    <xf numFmtId="41" fontId="12" fillId="10" borderId="5" xfId="0" applyNumberFormat="1" applyFont="1" applyFill="1" applyBorder="1" applyAlignment="1" applyProtection="1">
      <alignment horizontal="right" wrapText="1"/>
    </xf>
    <xf numFmtId="164" fontId="14" fillId="11" borderId="5" xfId="0" applyNumberFormat="1" applyFont="1" applyFill="1" applyBorder="1" applyAlignment="1" applyProtection="1">
      <alignment horizontal="right" wrapText="1"/>
    </xf>
    <xf numFmtId="41" fontId="14" fillId="0" borderId="5" xfId="0" applyNumberFormat="1" applyFont="1" applyFill="1" applyBorder="1" applyAlignment="1" applyProtection="1">
      <alignment horizontal="right" wrapText="1"/>
    </xf>
    <xf numFmtId="0" fontId="14" fillId="0" borderId="5" xfId="0" quotePrefix="1" applyNumberFormat="1" applyFont="1" applyFill="1" applyBorder="1" applyAlignment="1" applyProtection="1">
      <alignment horizontal="center" vertical="center" wrapText="1"/>
    </xf>
    <xf numFmtId="41" fontId="14" fillId="11" borderId="5" xfId="34" applyNumberFormat="1" applyFont="1" applyFill="1" applyBorder="1" applyAlignment="1" applyProtection="1">
      <alignment horizontal="right"/>
    </xf>
    <xf numFmtId="41" fontId="14" fillId="11" borderId="5" xfId="0" applyNumberFormat="1" applyFont="1" applyFill="1" applyBorder="1" applyAlignment="1" applyProtection="1">
      <alignment horizontal="right" wrapText="1"/>
    </xf>
    <xf numFmtId="0" fontId="48" fillId="11" borderId="0" xfId="0" applyFont="1" applyFill="1" applyAlignment="1">
      <alignment horizontal="center" vertical="center"/>
    </xf>
    <xf numFmtId="49" fontId="14" fillId="0" borderId="5" xfId="0" applyNumberFormat="1" applyFont="1" applyFill="1" applyBorder="1" applyAlignment="1" applyProtection="1">
      <alignment horizontal="center" vertical="center" wrapText="1"/>
    </xf>
    <xf numFmtId="0" fontId="11" fillId="0" borderId="5" xfId="0" applyFont="1" applyFill="1" applyBorder="1" applyAlignment="1" applyProtection="1">
      <alignment horizontal="left" wrapText="1"/>
    </xf>
    <xf numFmtId="49" fontId="14" fillId="11" borderId="5" xfId="0" applyNumberFormat="1" applyFont="1" applyFill="1" applyBorder="1" applyAlignment="1" applyProtection="1">
      <alignment horizontal="center" vertical="center" wrapText="1"/>
    </xf>
    <xf numFmtId="0" fontId="17" fillId="11" borderId="0" xfId="0" applyNumberFormat="1" applyFont="1" applyFill="1" applyBorder="1" applyAlignment="1" applyProtection="1">
      <alignment horizontal="center" vertical="center" wrapText="1"/>
    </xf>
    <xf numFmtId="0" fontId="26" fillId="11" borderId="0" xfId="0" applyFont="1" applyFill="1" applyBorder="1"/>
    <xf numFmtId="164" fontId="26" fillId="11" borderId="0" xfId="34" applyNumberFormat="1" applyFont="1" applyFill="1" applyBorder="1" applyProtection="1">
      <protection locked="0"/>
    </xf>
    <xf numFmtId="0" fontId="27" fillId="11" borderId="0" xfId="0" applyFont="1" applyFill="1" applyBorder="1"/>
    <xf numFmtId="164" fontId="27" fillId="11" borderId="0" xfId="34" applyNumberFormat="1" applyFont="1" applyFill="1" applyBorder="1" applyProtection="1">
      <protection locked="0"/>
    </xf>
    <xf numFmtId="0" fontId="14" fillId="11" borderId="0" xfId="0" applyFont="1" applyFill="1" applyBorder="1" applyAlignment="1">
      <alignment horizontal="left"/>
    </xf>
    <xf numFmtId="0" fontId="24" fillId="11" borderId="0" xfId="0" applyFont="1" applyFill="1" applyBorder="1" applyAlignment="1">
      <alignment horizontal="left"/>
    </xf>
    <xf numFmtId="0" fontId="24" fillId="11" borderId="0" xfId="0" applyFont="1" applyFill="1" applyBorder="1" applyAlignment="1">
      <alignment horizontal="left" vertical="center" wrapText="1"/>
    </xf>
    <xf numFmtId="0" fontId="24" fillId="11" borderId="0" xfId="0" applyFont="1" applyFill="1" applyBorder="1" applyAlignment="1">
      <alignment vertical="center" wrapText="1"/>
    </xf>
    <xf numFmtId="49" fontId="52" fillId="14" borderId="5" xfId="0" applyNumberFormat="1" applyFont="1" applyFill="1" applyBorder="1" applyAlignment="1" applyProtection="1">
      <alignment horizontal="center" vertical="center" wrapText="1"/>
    </xf>
    <xf numFmtId="10" fontId="52" fillId="14" borderId="5" xfId="50" applyNumberFormat="1" applyFont="1" applyFill="1" applyBorder="1" applyAlignment="1" applyProtection="1">
      <alignment horizontal="center" vertical="center" wrapText="1"/>
    </xf>
    <xf numFmtId="0" fontId="52" fillId="10" borderId="5" xfId="0" applyNumberFormat="1" applyFont="1" applyFill="1" applyBorder="1" applyAlignment="1" applyProtection="1">
      <alignment horizontal="center" vertical="center" wrapText="1"/>
    </xf>
    <xf numFmtId="0" fontId="52" fillId="10" borderId="5" xfId="0" applyNumberFormat="1" applyFont="1" applyFill="1" applyBorder="1" applyAlignment="1" applyProtection="1">
      <alignment horizontal="left" vertical="center" wrapText="1"/>
    </xf>
    <xf numFmtId="0" fontId="53" fillId="0" borderId="5" xfId="0" applyNumberFormat="1" applyFont="1" applyFill="1" applyBorder="1" applyAlignment="1" applyProtection="1">
      <alignment horizontal="center" vertical="center" wrapText="1"/>
    </xf>
    <xf numFmtId="0" fontId="53" fillId="0" borderId="5" xfId="0" applyNumberFormat="1" applyFont="1" applyFill="1" applyBorder="1" applyAlignment="1" applyProtection="1">
      <alignment horizontal="left" vertical="center" wrapText="1"/>
    </xf>
    <xf numFmtId="0" fontId="53" fillId="14" borderId="5" xfId="0" applyNumberFormat="1" applyFont="1" applyFill="1" applyBorder="1" applyAlignment="1" applyProtection="1">
      <alignment horizontal="center" vertical="center" wrapText="1"/>
    </xf>
    <xf numFmtId="0" fontId="53" fillId="14" borderId="5" xfId="0" applyNumberFormat="1" applyFont="1" applyFill="1" applyBorder="1" applyAlignment="1" applyProtection="1">
      <alignment horizontal="left" vertical="center" wrapText="1"/>
    </xf>
    <xf numFmtId="0" fontId="53" fillId="11" borderId="5" xfId="0" applyNumberFormat="1" applyFont="1" applyFill="1" applyBorder="1" applyAlignment="1" applyProtection="1">
      <alignment horizontal="center" vertical="center" wrapText="1"/>
    </xf>
    <xf numFmtId="0" fontId="53" fillId="11" borderId="5" xfId="0" applyNumberFormat="1" applyFont="1" applyFill="1" applyBorder="1" applyAlignment="1" applyProtection="1">
      <alignment horizontal="left" vertical="center" wrapText="1"/>
    </xf>
    <xf numFmtId="10" fontId="24" fillId="11" borderId="0" xfId="0" applyNumberFormat="1" applyFont="1" applyFill="1" applyBorder="1"/>
    <xf numFmtId="0" fontId="52" fillId="14" borderId="5" xfId="0" applyNumberFormat="1" applyFont="1" applyFill="1" applyBorder="1" applyAlignment="1" applyProtection="1">
      <alignment horizontal="center" vertical="center" wrapText="1"/>
    </xf>
    <xf numFmtId="0" fontId="52" fillId="14" borderId="5" xfId="0" applyNumberFormat="1" applyFont="1" applyFill="1" applyBorder="1" applyAlignment="1" applyProtection="1">
      <alignment horizontal="left" vertical="center" wrapText="1"/>
    </xf>
    <xf numFmtId="9" fontId="52" fillId="10" borderId="5" xfId="50" applyFont="1" applyFill="1" applyBorder="1" applyAlignment="1">
      <alignment vertical="center"/>
      <protection locked="0"/>
    </xf>
    <xf numFmtId="10" fontId="53" fillId="14" borderId="5" xfId="50" applyNumberFormat="1" applyFont="1" applyFill="1" applyBorder="1" applyAlignment="1">
      <alignment horizontal="right" vertical="center"/>
      <protection locked="0"/>
    </xf>
    <xf numFmtId="0" fontId="14" fillId="11" borderId="0" xfId="0" applyFont="1" applyFill="1" applyAlignment="1">
      <alignment horizontal="left" vertical="top"/>
    </xf>
    <xf numFmtId="0" fontId="15" fillId="11" borderId="0" xfId="0" applyFont="1" applyFill="1" applyAlignment="1">
      <alignment horizontal="left" vertical="top" wrapText="1"/>
    </xf>
    <xf numFmtId="49" fontId="17" fillId="10" borderId="5" xfId="0" applyNumberFormat="1" applyFont="1" applyFill="1" applyBorder="1" applyAlignment="1" applyProtection="1">
      <alignment horizontal="center" vertical="center" wrapText="1"/>
    </xf>
    <xf numFmtId="0" fontId="14" fillId="11" borderId="5" xfId="0" applyNumberFormat="1" applyFont="1" applyFill="1" applyBorder="1" applyAlignment="1" applyProtection="1">
      <alignment horizontal="left" wrapText="1"/>
    </xf>
    <xf numFmtId="0" fontId="14" fillId="0" borderId="0" xfId="0" applyFont="1" applyAlignment="1">
      <alignment horizontal="left"/>
    </xf>
    <xf numFmtId="0" fontId="14" fillId="0" borderId="0" xfId="0" applyFont="1" applyAlignment="1">
      <alignment horizontal="center" vertical="center"/>
    </xf>
    <xf numFmtId="0" fontId="14" fillId="0" borderId="0" xfId="0" applyFont="1" applyAlignment="1">
      <alignment horizontal="right"/>
    </xf>
    <xf numFmtId="49" fontId="17" fillId="10" borderId="5" xfId="0" applyNumberFormat="1" applyFont="1" applyFill="1" applyBorder="1" applyAlignment="1" applyProtection="1">
      <alignment horizontal="left" wrapText="1"/>
    </xf>
    <xf numFmtId="0" fontId="12" fillId="10" borderId="5" xfId="0" applyNumberFormat="1" applyFont="1" applyFill="1" applyBorder="1" applyAlignment="1" applyProtection="1">
      <alignment horizontal="left" wrapText="1"/>
    </xf>
    <xf numFmtId="164" fontId="12" fillId="10" borderId="5" xfId="34" applyNumberFormat="1" applyFont="1" applyFill="1" applyBorder="1" applyAlignment="1" applyProtection="1">
      <alignment horizontal="left" wrapText="1"/>
      <protection locked="0"/>
    </xf>
    <xf numFmtId="164" fontId="14" fillId="11" borderId="5" xfId="34" applyNumberFormat="1" applyFont="1" applyFill="1" applyBorder="1" applyAlignment="1" applyProtection="1">
      <alignment horizontal="left"/>
      <protection locked="0"/>
    </xf>
    <xf numFmtId="49" fontId="17" fillId="10" borderId="5" xfId="0" applyNumberFormat="1" applyFont="1" applyFill="1" applyBorder="1" applyAlignment="1" applyProtection="1">
      <alignment wrapText="1"/>
    </xf>
    <xf numFmtId="0" fontId="14" fillId="11" borderId="5" xfId="0" applyNumberFormat="1" applyFont="1" applyFill="1" applyBorder="1" applyAlignment="1" applyProtection="1">
      <alignment horizontal="center" wrapText="1"/>
    </xf>
    <xf numFmtId="49" fontId="17" fillId="10" borderId="5" xfId="0" applyNumberFormat="1" applyFont="1" applyFill="1" applyBorder="1" applyAlignment="1" applyProtection="1">
      <alignment horizontal="center" wrapText="1"/>
    </xf>
    <xf numFmtId="41" fontId="14" fillId="0" borderId="5" xfId="34" applyNumberFormat="1" applyFont="1" applyBorder="1" applyAlignment="1" applyProtection="1"/>
    <xf numFmtId="0" fontId="24" fillId="11" borderId="0" xfId="0" applyFont="1" applyFill="1" applyBorder="1"/>
    <xf numFmtId="164" fontId="24" fillId="11" borderId="0" xfId="34" applyNumberFormat="1" applyFont="1" applyFill="1" applyBorder="1" applyProtection="1">
      <protection locked="0"/>
    </xf>
    <xf numFmtId="0" fontId="13" fillId="11" borderId="0" xfId="0" applyFont="1" applyFill="1" applyAlignment="1">
      <alignment vertical="top" wrapText="1"/>
    </xf>
    <xf numFmtId="0" fontId="14" fillId="11" borderId="0" xfId="0" applyFont="1" applyFill="1" applyAlignment="1">
      <alignment vertical="top" wrapText="1"/>
    </xf>
    <xf numFmtId="0" fontId="24" fillId="11" borderId="0" xfId="0" applyFont="1" applyFill="1" applyAlignment="1">
      <alignment vertical="top" wrapText="1"/>
    </xf>
    <xf numFmtId="0" fontId="15" fillId="11" borderId="0" xfId="0" applyFont="1" applyFill="1" applyAlignment="1">
      <alignment vertical="top" wrapText="1"/>
    </xf>
    <xf numFmtId="0" fontId="14" fillId="11" borderId="0" xfId="0" applyFont="1" applyFill="1" applyAlignment="1">
      <alignment vertical="top"/>
    </xf>
    <xf numFmtId="41" fontId="14" fillId="0" borderId="5" xfId="34" applyNumberFormat="1" applyFont="1" applyFill="1" applyBorder="1" applyAlignment="1" applyProtection="1"/>
    <xf numFmtId="164" fontId="14" fillId="0" borderId="5" xfId="34" applyNumberFormat="1" applyFont="1" applyFill="1" applyBorder="1" applyAlignment="1" applyProtection="1">
      <alignment horizontal="left"/>
      <protection locked="0"/>
    </xf>
    <xf numFmtId="0" fontId="14" fillId="0" borderId="5"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left" wrapText="1"/>
    </xf>
    <xf numFmtId="164" fontId="12" fillId="14" borderId="5" xfId="34" applyNumberFormat="1" applyFont="1" applyFill="1" applyBorder="1" applyAlignment="1" applyProtection="1">
      <alignment horizontal="center" vertical="center" wrapText="1"/>
      <protection locked="0"/>
    </xf>
    <xf numFmtId="0" fontId="14" fillId="0" borderId="5" xfId="0" applyNumberFormat="1" applyFont="1" applyFill="1" applyBorder="1" applyAlignment="1" applyProtection="1">
      <alignment horizontal="center" wrapText="1"/>
    </xf>
    <xf numFmtId="0" fontId="14" fillId="10" borderId="5" xfId="0" applyNumberFormat="1" applyFont="1" applyFill="1" applyBorder="1" applyAlignment="1" applyProtection="1">
      <alignment horizontal="center" vertical="center" wrapText="1"/>
    </xf>
    <xf numFmtId="0" fontId="14" fillId="10" borderId="5" xfId="0" applyNumberFormat="1" applyFont="1" applyFill="1" applyBorder="1" applyAlignment="1" applyProtection="1">
      <alignment horizontal="center" wrapText="1"/>
    </xf>
    <xf numFmtId="41" fontId="14" fillId="10" borderId="5" xfId="0" applyNumberFormat="1" applyFont="1" applyFill="1" applyBorder="1" applyAlignment="1" applyProtection="1">
      <alignment wrapText="1"/>
    </xf>
    <xf numFmtId="41" fontId="14" fillId="11" borderId="5" xfId="34" applyNumberFormat="1" applyFont="1" applyFill="1" applyBorder="1" applyAlignment="1" applyProtection="1"/>
    <xf numFmtId="164" fontId="26" fillId="11" borderId="0" xfId="34" applyNumberFormat="1" applyFont="1" applyFill="1" applyAlignment="1" applyProtection="1">
      <protection locked="0"/>
    </xf>
    <xf numFmtId="0" fontId="43" fillId="11" borderId="0" xfId="0" applyFont="1" applyFill="1" applyAlignment="1">
      <alignment horizontal="center"/>
    </xf>
    <xf numFmtId="164" fontId="43" fillId="11" borderId="0" xfId="34" applyNumberFormat="1" applyFont="1" applyFill="1" applyAlignment="1" applyProtection="1">
      <alignment horizontal="right"/>
      <protection locked="0"/>
    </xf>
    <xf numFmtId="164" fontId="43" fillId="11" borderId="0" xfId="34" applyNumberFormat="1" applyFont="1" applyFill="1" applyAlignment="1" applyProtection="1">
      <protection locked="0"/>
    </xf>
    <xf numFmtId="0" fontId="26" fillId="11" borderId="0" xfId="0" applyFont="1" applyFill="1" applyAlignment="1"/>
    <xf numFmtId="0" fontId="14" fillId="11" borderId="5" xfId="0" quotePrefix="1" applyNumberFormat="1" applyFont="1" applyFill="1" applyBorder="1" applyAlignment="1" applyProtection="1">
      <alignment horizontal="center" wrapText="1"/>
    </xf>
    <xf numFmtId="43" fontId="12" fillId="10" borderId="5" xfId="34" applyFont="1" applyFill="1" applyBorder="1" applyAlignment="1" applyProtection="1">
      <alignment horizontal="right" wrapText="1"/>
      <protection locked="0"/>
    </xf>
    <xf numFmtId="49" fontId="12" fillId="14" borderId="5"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left" vertical="center" wrapText="1"/>
    </xf>
    <xf numFmtId="0" fontId="11" fillId="0" borderId="5" xfId="0" applyNumberFormat="1" applyFont="1" applyFill="1" applyBorder="1" applyAlignment="1" applyProtection="1">
      <alignment horizontal="left" wrapText="1"/>
    </xf>
    <xf numFmtId="0" fontId="7" fillId="0" borderId="5" xfId="0" quotePrefix="1" applyFont="1" applyBorder="1" applyAlignment="1">
      <alignment horizontal="center"/>
    </xf>
    <xf numFmtId="0" fontId="7" fillId="0" borderId="0" xfId="0" quotePrefix="1" applyFont="1" applyAlignment="1">
      <alignment horizontal="center"/>
    </xf>
    <xf numFmtId="0" fontId="7" fillId="0" borderId="5" xfId="0" quotePrefix="1" applyFont="1" applyFill="1" applyBorder="1" applyAlignment="1">
      <alignment horizontal="center"/>
    </xf>
    <xf numFmtId="0" fontId="11" fillId="11" borderId="5" xfId="0" applyNumberFormat="1" applyFont="1" applyFill="1" applyBorder="1" applyAlignment="1" applyProtection="1">
      <alignment horizontal="left" vertical="center" wrapText="1"/>
    </xf>
    <xf numFmtId="4" fontId="14" fillId="0" borderId="5" xfId="34" applyNumberFormat="1" applyFont="1" applyFill="1" applyBorder="1" applyAlignment="1" applyProtection="1"/>
    <xf numFmtId="4" fontId="12" fillId="10" borderId="5" xfId="34" applyNumberFormat="1" applyFont="1" applyFill="1" applyBorder="1" applyAlignment="1" applyProtection="1">
      <alignment horizontal="right" wrapText="1"/>
      <protection locked="0"/>
    </xf>
    <xf numFmtId="3" fontId="14" fillId="0" borderId="5" xfId="34" applyNumberFormat="1" applyFont="1" applyFill="1" applyBorder="1" applyAlignment="1" applyProtection="1">
      <alignment wrapText="1"/>
      <protection locked="0"/>
    </xf>
    <xf numFmtId="3" fontId="14" fillId="0" borderId="5" xfId="34" applyNumberFormat="1" applyFont="1" applyFill="1" applyBorder="1" applyAlignment="1" applyProtection="1"/>
    <xf numFmtId="3" fontId="14" fillId="11" borderId="5" xfId="34" applyNumberFormat="1" applyFont="1" applyFill="1" applyBorder="1" applyAlignment="1" applyProtection="1"/>
    <xf numFmtId="3" fontId="14" fillId="0" borderId="5" xfId="34" applyNumberFormat="1" applyFont="1" applyBorder="1" applyAlignment="1" applyProtection="1"/>
    <xf numFmtId="3" fontId="12" fillId="10" borderId="5" xfId="0" applyNumberFormat="1" applyFont="1" applyFill="1" applyBorder="1" applyAlignment="1" applyProtection="1">
      <alignment wrapText="1"/>
    </xf>
    <xf numFmtId="0" fontId="14" fillId="11" borderId="0" xfId="0" applyFont="1" applyFill="1"/>
    <xf numFmtId="0" fontId="24" fillId="11" borderId="0" xfId="0" applyFont="1" applyFill="1"/>
    <xf numFmtId="164" fontId="24" fillId="11" borderId="0" xfId="34" applyNumberFormat="1" applyFont="1" applyFill="1" applyProtection="1">
      <protection locked="0"/>
    </xf>
    <xf numFmtId="0" fontId="26" fillId="11" borderId="0" xfId="0" applyFont="1" applyFill="1"/>
    <xf numFmtId="164" fontId="26" fillId="11" borderId="0" xfId="34" applyNumberFormat="1" applyFont="1" applyFill="1" applyProtection="1">
      <protection locked="0"/>
    </xf>
    <xf numFmtId="0" fontId="27" fillId="11" borderId="0" xfId="0" applyFont="1" applyFill="1"/>
    <xf numFmtId="164" fontId="27" fillId="11" borderId="0" xfId="34" applyNumberFormat="1" applyFont="1" applyFill="1" applyProtection="1">
      <protection locked="0"/>
    </xf>
    <xf numFmtId="0" fontId="24" fillId="11" borderId="15" xfId="0" applyFont="1" applyFill="1" applyBorder="1"/>
    <xf numFmtId="164" fontId="24" fillId="11" borderId="15" xfId="34" applyNumberFormat="1" applyFont="1" applyFill="1" applyBorder="1" applyProtection="1">
      <protection locked="0"/>
    </xf>
    <xf numFmtId="164" fontId="24" fillId="11" borderId="0" xfId="34" applyNumberFormat="1" applyFont="1" applyFill="1" applyAlignment="1" applyProtection="1">
      <alignment horizontal="right"/>
    </xf>
    <xf numFmtId="10" fontId="24" fillId="11" borderId="0" xfId="50" applyNumberFormat="1" applyFont="1" applyFill="1" applyAlignment="1" applyProtection="1">
      <alignment horizontal="right"/>
    </xf>
    <xf numFmtId="0" fontId="17" fillId="11" borderId="0" xfId="0" applyNumberFormat="1" applyFont="1" applyFill="1" applyBorder="1" applyAlignment="1" applyProtection="1">
      <alignment horizontal="left" vertical="center" wrapText="1"/>
    </xf>
    <xf numFmtId="49" fontId="14" fillId="11" borderId="5" xfId="0" applyNumberFormat="1" applyFont="1" applyFill="1" applyBorder="1" applyAlignment="1" applyProtection="1">
      <alignment horizontal="left" wrapText="1"/>
    </xf>
    <xf numFmtId="164" fontId="14" fillId="11" borderId="5" xfId="34" applyNumberFormat="1" applyFont="1" applyFill="1" applyBorder="1" applyAlignment="1">
      <alignment horizontal="left" vertical="center" wrapText="1"/>
      <protection locked="0"/>
    </xf>
    <xf numFmtId="164" fontId="14" fillId="0" borderId="5" xfId="34" applyNumberFormat="1" applyFont="1" applyFill="1" applyBorder="1" applyAlignment="1">
      <alignment horizontal="left" vertical="center" wrapText="1"/>
      <protection locked="0"/>
    </xf>
    <xf numFmtId="49" fontId="14" fillId="0" borderId="5" xfId="0" applyNumberFormat="1" applyFont="1" applyFill="1" applyBorder="1" applyAlignment="1" applyProtection="1">
      <alignment horizontal="left" wrapText="1"/>
    </xf>
    <xf numFmtId="49" fontId="12" fillId="10" borderId="5" xfId="0" applyNumberFormat="1" applyFont="1" applyFill="1" applyBorder="1" applyAlignment="1" applyProtection="1">
      <alignment horizontal="left" wrapText="1"/>
    </xf>
    <xf numFmtId="0" fontId="11" fillId="11" borderId="5" xfId="0" applyNumberFormat="1" applyFont="1" applyFill="1" applyBorder="1" applyAlignment="1" applyProtection="1">
      <alignment horizontal="left" wrapText="1"/>
    </xf>
    <xf numFmtId="164" fontId="12" fillId="14" borderId="5" xfId="34" applyNumberFormat="1" applyFont="1" applyFill="1" applyBorder="1" applyAlignment="1" applyProtection="1">
      <alignment horizontal="center" vertical="center" wrapText="1"/>
    </xf>
    <xf numFmtId="49" fontId="11" fillId="11" borderId="5" xfId="0" applyNumberFormat="1" applyFont="1" applyFill="1" applyBorder="1" applyAlignment="1" applyProtection="1">
      <alignment horizontal="left" wrapText="1"/>
    </xf>
    <xf numFmtId="0" fontId="12" fillId="14" borderId="5" xfId="0" applyNumberFormat="1" applyFont="1" applyFill="1" applyBorder="1" applyAlignment="1" applyProtection="1">
      <alignment horizontal="center" vertical="center" wrapText="1"/>
    </xf>
    <xf numFmtId="0" fontId="12" fillId="10" borderId="5" xfId="0" applyFont="1" applyFill="1" applyBorder="1" applyAlignment="1">
      <alignment horizontal="center" vertical="center"/>
    </xf>
    <xf numFmtId="0" fontId="11" fillId="11" borderId="0" xfId="0" applyFont="1" applyFill="1" applyAlignment="1">
      <alignment horizontal="center" vertical="center"/>
    </xf>
    <xf numFmtId="0" fontId="0" fillId="12" borderId="0" xfId="0" applyFill="1"/>
    <xf numFmtId="0" fontId="24" fillId="12" borderId="0" xfId="0" applyFont="1" applyFill="1"/>
    <xf numFmtId="0" fontId="0" fillId="11" borderId="0" xfId="0" applyFill="1"/>
    <xf numFmtId="49" fontId="14" fillId="11" borderId="5" xfId="0" applyNumberFormat="1" applyFont="1" applyFill="1" applyBorder="1" applyAlignment="1" applyProtection="1">
      <alignment horizontal="center" vertical="center" wrapText="1"/>
    </xf>
    <xf numFmtId="0" fontId="24" fillId="11" borderId="0" xfId="0" applyFont="1" applyFill="1"/>
    <xf numFmtId="0" fontId="6" fillId="11" borderId="0" xfId="0" applyFont="1" applyFill="1"/>
    <xf numFmtId="0" fontId="15" fillId="11" borderId="0" xfId="0" applyFont="1" applyFill="1" applyAlignment="1">
      <alignment horizontal="left" vertical="top"/>
    </xf>
    <xf numFmtId="0" fontId="25" fillId="11" borderId="0" xfId="0" applyFont="1" applyFill="1" applyAlignment="1">
      <alignment horizontal="left" vertical="top"/>
    </xf>
    <xf numFmtId="0" fontId="24" fillId="11" borderId="0" xfId="0" applyFont="1" applyFill="1" applyAlignment="1">
      <alignment horizontal="left" vertical="top"/>
    </xf>
    <xf numFmtId="0" fontId="0" fillId="11" borderId="0" xfId="0" applyFill="1" applyAlignment="1">
      <alignment horizontal="center"/>
    </xf>
    <xf numFmtId="0" fontId="26" fillId="14" borderId="5" xfId="0" applyFont="1" applyFill="1" applyBorder="1" applyAlignment="1">
      <alignment horizontal="center" vertical="center" wrapText="1"/>
    </xf>
    <xf numFmtId="49" fontId="14" fillId="11" borderId="5" xfId="0" applyNumberFormat="1" applyFont="1" applyFill="1" applyBorder="1" applyAlignment="1" applyProtection="1">
      <alignment horizontal="left" vertical="center" wrapText="1"/>
    </xf>
    <xf numFmtId="0" fontId="24" fillId="11" borderId="5" xfId="0" applyFont="1" applyFill="1" applyBorder="1"/>
    <xf numFmtId="0" fontId="24" fillId="11" borderId="5" xfId="0" applyFont="1" applyFill="1" applyBorder="1" applyAlignment="1">
      <alignment vertical="center" wrapText="1"/>
    </xf>
    <xf numFmtId="41" fontId="24" fillId="11" borderId="5" xfId="0" applyNumberFormat="1" applyFont="1" applyFill="1" applyBorder="1" applyAlignment="1">
      <alignment vertical="center" wrapText="1"/>
    </xf>
    <xf numFmtId="10" fontId="14" fillId="11" borderId="5" xfId="0" applyNumberFormat="1" applyFont="1" applyFill="1" applyBorder="1" applyAlignment="1" applyProtection="1">
      <alignment horizontal="left" vertical="center" wrapText="1"/>
    </xf>
    <xf numFmtId="14" fontId="12" fillId="11" borderId="5" xfId="0" applyNumberFormat="1" applyFont="1" applyFill="1" applyBorder="1" applyAlignment="1" applyProtection="1">
      <alignment horizontal="left" vertical="center" wrapText="1"/>
    </xf>
    <xf numFmtId="10" fontId="12" fillId="11" borderId="5" xfId="0" applyNumberFormat="1" applyFont="1" applyFill="1" applyBorder="1" applyAlignment="1" applyProtection="1">
      <alignment horizontal="left" vertical="center" wrapText="1"/>
    </xf>
    <xf numFmtId="10" fontId="24" fillId="11" borderId="5" xfId="0" applyNumberFormat="1" applyFont="1" applyFill="1" applyBorder="1"/>
    <xf numFmtId="0" fontId="59" fillId="11" borderId="5" xfId="0" applyNumberFormat="1" applyFont="1" applyFill="1" applyBorder="1" applyAlignment="1" applyProtection="1">
      <alignment horizontal="center" vertical="center" wrapText="1"/>
    </xf>
    <xf numFmtId="0" fontId="59" fillId="11" borderId="5" xfId="0" applyNumberFormat="1" applyFont="1" applyFill="1" applyBorder="1" applyAlignment="1" applyProtection="1">
      <alignment horizontal="right" vertical="center" wrapText="1"/>
    </xf>
    <xf numFmtId="0" fontId="24" fillId="11" borderId="0" xfId="0" applyFont="1" applyFill="1" applyAlignment="1">
      <alignment horizontal="center"/>
    </xf>
    <xf numFmtId="0" fontId="24" fillId="11" borderId="0" xfId="0" applyFont="1" applyFill="1" applyAlignment="1">
      <alignment horizontal="left"/>
    </xf>
    <xf numFmtId="0" fontId="0" fillId="11" borderId="15" xfId="0" applyFill="1" applyBorder="1"/>
    <xf numFmtId="0" fontId="0" fillId="12" borderId="0" xfId="0" applyFill="1" applyAlignment="1">
      <alignment horizontal="center"/>
    </xf>
    <xf numFmtId="15" fontId="14" fillId="11" borderId="0" xfId="0" applyNumberFormat="1" applyFont="1" applyFill="1" applyAlignment="1">
      <alignment horizontal="left"/>
    </xf>
    <xf numFmtId="0" fontId="8" fillId="11" borderId="0" xfId="0" applyFont="1" applyFill="1" applyAlignment="1">
      <alignment horizontal="right" vertical="center" wrapText="1"/>
    </xf>
    <xf numFmtId="0" fontId="9" fillId="11" borderId="0" xfId="0" applyFont="1" applyFill="1" applyAlignment="1">
      <alignment horizontal="right" vertical="center" wrapText="1"/>
    </xf>
    <xf numFmtId="0" fontId="10" fillId="11" borderId="0" xfId="0" applyFont="1" applyFill="1" applyAlignment="1">
      <alignment horizontal="center" vertical="center" wrapText="1"/>
    </xf>
    <xf numFmtId="0" fontId="11" fillId="11" borderId="0" xfId="0" applyFont="1" applyFill="1" applyAlignment="1">
      <alignment horizontal="center" vertical="center"/>
    </xf>
    <xf numFmtId="0" fontId="25" fillId="11" borderId="0" xfId="0" applyFont="1" applyFill="1" applyAlignment="1">
      <alignment vertical="top" wrapText="1"/>
    </xf>
    <xf numFmtId="0" fontId="29" fillId="11" borderId="0" xfId="0" applyFont="1" applyFill="1" applyAlignment="1">
      <alignment vertical="top" wrapText="1"/>
    </xf>
    <xf numFmtId="0" fontId="33" fillId="11" borderId="0" xfId="0" applyFont="1" applyFill="1" applyAlignment="1">
      <alignment horizontal="right" vertical="center" wrapText="1"/>
    </xf>
    <xf numFmtId="0" fontId="33" fillId="11" borderId="0" xfId="0" applyFont="1" applyFill="1" applyAlignment="1">
      <alignment horizontal="right" vertical="center" wrapText="1"/>
    </xf>
    <xf numFmtId="0" fontId="5" fillId="10" borderId="0" xfId="0" applyFont="1" applyFill="1"/>
    <xf numFmtId="0" fontId="9" fillId="11" borderId="0" xfId="0" applyFont="1" applyFill="1" applyAlignment="1">
      <alignment horizontal="right" vertical="center" wrapText="1"/>
    </xf>
    <xf numFmtId="0" fontId="10" fillId="11" borderId="0" xfId="0" applyFont="1" applyFill="1" applyAlignment="1">
      <alignment horizontal="center" vertical="center" wrapText="1"/>
    </xf>
    <xf numFmtId="0" fontId="11" fillId="11" borderId="0" xfId="0" applyFont="1" applyFill="1" applyAlignment="1">
      <alignment horizontal="center" vertical="center"/>
    </xf>
    <xf numFmtId="0" fontId="25" fillId="11" borderId="0" xfId="0" applyFont="1" applyFill="1" applyAlignment="1">
      <alignment vertical="top" wrapText="1"/>
    </xf>
    <xf numFmtId="0" fontId="29" fillId="11" borderId="0" xfId="0" applyFont="1" applyFill="1" applyAlignment="1">
      <alignment vertical="top" wrapText="1"/>
    </xf>
    <xf numFmtId="15" fontId="14" fillId="11" borderId="0" xfId="0" applyNumberFormat="1" applyFont="1" applyFill="1" applyAlignment="1">
      <alignment horizontal="left"/>
    </xf>
    <xf numFmtId="0" fontId="0" fillId="10" borderId="0" xfId="0" applyFill="1"/>
    <xf numFmtId="164" fontId="14" fillId="10" borderId="5" xfId="0" applyNumberFormat="1" applyFont="1" applyFill="1" applyBorder="1" applyAlignment="1" applyProtection="1">
      <alignment horizontal="left" vertical="center" wrapText="1"/>
    </xf>
    <xf numFmtId="164" fontId="14" fillId="12" borderId="5" xfId="0" applyNumberFormat="1" applyFont="1" applyFill="1" applyBorder="1" applyAlignment="1" applyProtection="1">
      <alignment horizontal="left" vertical="center" wrapText="1"/>
    </xf>
    <xf numFmtId="41" fontId="14" fillId="0" borderId="0" xfId="0" applyNumberFormat="1" applyFont="1" applyFill="1" applyBorder="1" applyAlignment="1" applyProtection="1">
      <alignment horizontal="right" wrapText="1"/>
    </xf>
    <xf numFmtId="0" fontId="44" fillId="10" borderId="0" xfId="0" applyFont="1" applyFill="1"/>
    <xf numFmtId="43" fontId="44" fillId="10" borderId="0" xfId="0" applyNumberFormat="1" applyFont="1" applyFill="1"/>
    <xf numFmtId="43" fontId="19" fillId="10" borderId="0" xfId="0" applyNumberFormat="1" applyFont="1" applyFill="1"/>
    <xf numFmtId="10" fontId="14" fillId="10" borderId="0" xfId="0" applyNumberFormat="1" applyFont="1" applyFill="1" applyBorder="1" applyAlignment="1" applyProtection="1">
      <alignment horizontal="right" wrapText="1"/>
    </xf>
    <xf numFmtId="41" fontId="44" fillId="10" borderId="0" xfId="0" applyNumberFormat="1" applyFont="1" applyFill="1"/>
    <xf numFmtId="0" fontId="5" fillId="0" borderId="0" xfId="0" applyFont="1" applyFill="1"/>
    <xf numFmtId="0" fontId="0" fillId="0" borderId="0" xfId="0" applyFill="1"/>
    <xf numFmtId="0" fontId="46" fillId="10" borderId="0" xfId="0" applyFont="1" applyFill="1"/>
    <xf numFmtId="164" fontId="32" fillId="12" borderId="5" xfId="0" applyNumberFormat="1" applyFont="1" applyFill="1" applyBorder="1" applyAlignment="1" applyProtection="1">
      <alignment horizontal="left" vertical="center" wrapText="1"/>
    </xf>
    <xf numFmtId="41" fontId="5" fillId="10" borderId="0" xfId="0" applyNumberFormat="1" applyFont="1" applyFill="1"/>
    <xf numFmtId="43" fontId="14" fillId="12" borderId="5" xfId="0" applyNumberFormat="1" applyFont="1" applyFill="1" applyBorder="1" applyAlignment="1" applyProtection="1">
      <alignment horizontal="left" vertical="center" wrapText="1"/>
    </xf>
    <xf numFmtId="43" fontId="5" fillId="10" borderId="0" xfId="0" applyNumberFormat="1" applyFont="1" applyFill="1"/>
    <xf numFmtId="10" fontId="14" fillId="11" borderId="0" xfId="0" applyNumberFormat="1" applyFont="1" applyFill="1" applyBorder="1" applyAlignment="1" applyProtection="1">
      <alignment horizontal="left" vertical="center" wrapText="1"/>
    </xf>
    <xf numFmtId="0" fontId="5" fillId="13" borderId="0" xfId="0" applyFont="1" applyFill="1" applyBorder="1"/>
    <xf numFmtId="0" fontId="0" fillId="11" borderId="0" xfId="0" applyFill="1"/>
    <xf numFmtId="164" fontId="7" fillId="10" borderId="0" xfId="0" applyNumberFormat="1" applyFont="1" applyFill="1"/>
    <xf numFmtId="0" fontId="0" fillId="12" borderId="0" xfId="0" applyFill="1"/>
    <xf numFmtId="0" fontId="0" fillId="11" borderId="0" xfId="0" applyFill="1"/>
    <xf numFmtId="0" fontId="39" fillId="11" borderId="0" xfId="0" applyFont="1" applyFill="1"/>
    <xf numFmtId="0" fontId="24" fillId="12" borderId="0" xfId="0" applyFont="1" applyFill="1"/>
    <xf numFmtId="0" fontId="24" fillId="0" borderId="0" xfId="0" applyFont="1" applyFill="1"/>
    <xf numFmtId="43" fontId="24" fillId="12" borderId="0" xfId="0" applyNumberFormat="1" applyFont="1" applyFill="1"/>
    <xf numFmtId="0" fontId="39" fillId="0" borderId="0" xfId="0" applyFont="1"/>
    <xf numFmtId="0" fontId="0" fillId="12" borderId="0" xfId="0" applyFill="1"/>
    <xf numFmtId="0" fontId="0" fillId="11" borderId="0" xfId="0" applyFill="1" applyBorder="1"/>
    <xf numFmtId="0" fontId="24" fillId="12" borderId="0" xfId="0" applyFont="1" applyFill="1"/>
    <xf numFmtId="43" fontId="14" fillId="10" borderId="0" xfId="0" applyNumberFormat="1" applyFont="1" applyFill="1" applyBorder="1"/>
    <xf numFmtId="0" fontId="14" fillId="10" borderId="0" xfId="0" applyFont="1" applyFill="1" applyBorder="1"/>
    <xf numFmtId="9" fontId="24" fillId="12" borderId="0" xfId="0" applyNumberFormat="1" applyFont="1" applyFill="1"/>
    <xf numFmtId="0" fontId="14" fillId="14" borderId="0" xfId="0" applyFont="1" applyFill="1" applyBorder="1" applyAlignment="1">
      <alignment horizontal="right"/>
    </xf>
    <xf numFmtId="10" fontId="12" fillId="14" borderId="0" xfId="0" applyNumberFormat="1" applyFont="1" applyFill="1" applyBorder="1" applyAlignment="1">
      <alignment horizontal="right"/>
    </xf>
    <xf numFmtId="9" fontId="26" fillId="12" borderId="0" xfId="0" applyNumberFormat="1" applyFont="1" applyFill="1"/>
    <xf numFmtId="0" fontId="26" fillId="12" borderId="0" xfId="0" applyFont="1" applyFill="1"/>
    <xf numFmtId="0" fontId="14" fillId="10" borderId="0" xfId="0" applyFont="1" applyFill="1" applyBorder="1" applyAlignment="1">
      <alignment horizontal="right"/>
    </xf>
    <xf numFmtId="10" fontId="14" fillId="14" borderId="0" xfId="0" applyNumberFormat="1" applyFont="1" applyFill="1" applyBorder="1" applyAlignment="1">
      <alignment horizontal="right"/>
    </xf>
    <xf numFmtId="10" fontId="12" fillId="10" borderId="0" xfId="0" applyNumberFormat="1" applyFont="1" applyFill="1" applyBorder="1" applyAlignment="1">
      <alignment horizontal="right"/>
    </xf>
    <xf numFmtId="9" fontId="24" fillId="13" borderId="0" xfId="0" applyNumberFormat="1" applyFont="1" applyFill="1"/>
    <xf numFmtId="0" fontId="24" fillId="13" borderId="0" xfId="0" applyFont="1" applyFill="1"/>
    <xf numFmtId="41" fontId="31" fillId="12" borderId="0" xfId="0" applyNumberFormat="1" applyFont="1" applyFill="1"/>
    <xf numFmtId="164" fontId="31" fillId="12" borderId="0" xfId="0" applyNumberFormat="1" applyFont="1" applyFill="1"/>
    <xf numFmtId="0" fontId="24" fillId="11" borderId="0" xfId="0" applyFont="1" applyFill="1" applyBorder="1" applyAlignment="1">
      <alignment horizontal="center"/>
    </xf>
    <xf numFmtId="0" fontId="24" fillId="11" borderId="0" xfId="0" applyFont="1" applyFill="1" applyBorder="1"/>
    <xf numFmtId="0" fontId="14" fillId="12" borderId="0" xfId="0" applyFont="1" applyFill="1"/>
    <xf numFmtId="0" fontId="0" fillId="11" borderId="0" xfId="0" applyFill="1" applyBorder="1" applyAlignment="1">
      <alignment horizontal="center"/>
    </xf>
    <xf numFmtId="0" fontId="0" fillId="0" borderId="0" xfId="0" applyAlignment="1">
      <alignment horizontal="center"/>
    </xf>
    <xf numFmtId="0" fontId="39" fillId="12" borderId="0" xfId="0" applyFont="1" applyFill="1"/>
    <xf numFmtId="0" fontId="0" fillId="12" borderId="0" xfId="0" applyFill="1"/>
    <xf numFmtId="49" fontId="14" fillId="10" borderId="5" xfId="0" applyNumberFormat="1" applyFont="1" applyFill="1" applyBorder="1" applyAlignment="1" applyProtection="1">
      <alignment horizontal="left" vertical="center" wrapText="1"/>
    </xf>
    <xf numFmtId="164" fontId="12" fillId="10" borderId="5" xfId="34" applyNumberFormat="1" applyFont="1" applyFill="1" applyBorder="1" applyAlignment="1">
      <alignment horizontal="left" vertical="center" wrapText="1"/>
      <protection locked="0"/>
    </xf>
    <xf numFmtId="164" fontId="39" fillId="12" borderId="0" xfId="0" applyNumberFormat="1" applyFont="1" applyFill="1"/>
    <xf numFmtId="164" fontId="0" fillId="12" borderId="0" xfId="0" applyNumberFormat="1" applyFill="1"/>
    <xf numFmtId="49" fontId="14" fillId="11" borderId="5" xfId="0" applyNumberFormat="1" applyFont="1" applyFill="1" applyBorder="1" applyAlignment="1" applyProtection="1">
      <alignment horizontal="left" vertical="center" wrapText="1"/>
    </xf>
    <xf numFmtId="49" fontId="14" fillId="0" borderId="5" xfId="0" applyNumberFormat="1" applyFont="1" applyFill="1" applyBorder="1" applyAlignment="1" applyProtection="1">
      <alignment horizontal="left" vertical="center" wrapText="1"/>
    </xf>
    <xf numFmtId="164" fontId="14" fillId="11" borderId="5" xfId="34" applyNumberFormat="1" applyFont="1" applyFill="1" applyBorder="1" applyAlignment="1">
      <alignment horizontal="center" vertical="center" wrapText="1"/>
      <protection locked="0"/>
    </xf>
    <xf numFmtId="49" fontId="11" fillId="0" borderId="5" xfId="0" applyNumberFormat="1" applyFont="1" applyFill="1" applyBorder="1" applyAlignment="1" applyProtection="1">
      <alignment horizontal="left" wrapText="1"/>
    </xf>
    <xf numFmtId="41" fontId="44" fillId="12" borderId="0" xfId="0" applyNumberFormat="1" applyFont="1" applyFill="1"/>
    <xf numFmtId="41" fontId="39" fillId="12" borderId="0" xfId="0" applyNumberFormat="1" applyFont="1" applyFill="1"/>
    <xf numFmtId="0" fontId="19" fillId="12" borderId="0" xfId="0" applyFont="1" applyFill="1"/>
    <xf numFmtId="0" fontId="24" fillId="12" borderId="8" xfId="0" applyFont="1" applyFill="1" applyBorder="1"/>
    <xf numFmtId="164" fontId="24" fillId="12" borderId="10" xfId="34" applyNumberFormat="1" applyFont="1" applyFill="1" applyBorder="1">
      <protection locked="0"/>
    </xf>
    <xf numFmtId="164" fontId="24" fillId="12" borderId="9" xfId="34" applyNumberFormat="1" applyFont="1" applyFill="1" applyBorder="1">
      <protection locked="0"/>
    </xf>
    <xf numFmtId="164" fontId="39" fillId="12" borderId="0" xfId="34" applyNumberFormat="1" applyFont="1" applyFill="1">
      <protection locked="0"/>
    </xf>
    <xf numFmtId="164" fontId="4" fillId="12" borderId="0" xfId="34" applyNumberFormat="1" applyFont="1" applyFill="1">
      <protection locked="0"/>
    </xf>
    <xf numFmtId="0" fontId="24" fillId="12" borderId="11" xfId="0" applyFont="1" applyFill="1" applyBorder="1"/>
    <xf numFmtId="164" fontId="24" fillId="12" borderId="0" xfId="34" applyNumberFormat="1" applyFont="1" applyFill="1" applyBorder="1">
      <protection locked="0"/>
    </xf>
    <xf numFmtId="164" fontId="24" fillId="12" borderId="12" xfId="34" applyNumberFormat="1" applyFont="1" applyFill="1" applyBorder="1">
      <protection locked="0"/>
    </xf>
    <xf numFmtId="164" fontId="44" fillId="12" borderId="0" xfId="34" applyNumberFormat="1" applyFont="1" applyFill="1">
      <protection locked="0"/>
    </xf>
    <xf numFmtId="164" fontId="44" fillId="12" borderId="0" xfId="0" applyNumberFormat="1" applyFont="1" applyFill="1"/>
    <xf numFmtId="0" fontId="44" fillId="12" borderId="0" xfId="0" applyFont="1" applyFill="1"/>
    <xf numFmtId="164" fontId="4" fillId="12" borderId="0" xfId="34" applyNumberFormat="1" applyFont="1" applyFill="1" applyBorder="1">
      <protection locked="0"/>
    </xf>
    <xf numFmtId="164" fontId="4" fillId="12" borderId="12" xfId="34" applyNumberFormat="1" applyFont="1" applyFill="1" applyBorder="1">
      <protection locked="0"/>
    </xf>
    <xf numFmtId="0" fontId="19" fillId="12" borderId="13" xfId="0" applyFont="1" applyFill="1" applyBorder="1"/>
    <xf numFmtId="164" fontId="19" fillId="12" borderId="15" xfId="0" applyNumberFormat="1" applyFont="1" applyFill="1" applyBorder="1"/>
    <xf numFmtId="164" fontId="19" fillId="12" borderId="14" xfId="0" applyNumberFormat="1" applyFont="1" applyFill="1" applyBorder="1"/>
    <xf numFmtId="0" fontId="19" fillId="12" borderId="0" xfId="0" applyFont="1" applyFill="1" applyBorder="1"/>
    <xf numFmtId="164" fontId="19" fillId="12" borderId="0" xfId="0" applyNumberFormat="1" applyFont="1" applyFill="1" applyBorder="1"/>
    <xf numFmtId="0" fontId="4" fillId="12" borderId="0" xfId="0" applyFont="1" applyFill="1"/>
    <xf numFmtId="4" fontId="0" fillId="12" borderId="0" xfId="0" applyNumberFormat="1" applyFill="1"/>
    <xf numFmtId="164" fontId="7" fillId="12" borderId="0" xfId="0" applyNumberFormat="1" applyFont="1" applyFill="1"/>
    <xf numFmtId="0" fontId="13" fillId="11" borderId="0" xfId="0" applyFont="1" applyFill="1" applyAlignment="1">
      <alignment horizontal="left" vertical="center" wrapText="1"/>
    </xf>
    <xf numFmtId="15" fontId="14" fillId="11" borderId="0" xfId="0" applyNumberFormat="1" applyFont="1" applyFill="1" applyAlignment="1">
      <alignment horizontal="left"/>
    </xf>
    <xf numFmtId="0" fontId="11" fillId="11" borderId="0" xfId="0" applyFont="1" applyFill="1" applyAlignment="1">
      <alignment horizontal="center" vertical="center"/>
    </xf>
    <xf numFmtId="0" fontId="25" fillId="11" borderId="0" xfId="0" applyFont="1" applyFill="1" applyAlignment="1">
      <alignment vertical="top" wrapText="1"/>
    </xf>
    <xf numFmtId="0" fontId="14" fillId="11" borderId="0" xfId="0" applyFont="1" applyFill="1" applyAlignment="1">
      <alignment horizontal="left" vertical="center" wrapText="1"/>
    </xf>
    <xf numFmtId="49" fontId="12" fillId="14" borderId="16" xfId="0" applyNumberFormat="1" applyFont="1" applyFill="1" applyBorder="1" applyAlignment="1" applyProtection="1">
      <alignment horizontal="center" vertical="center" wrapText="1"/>
    </xf>
    <xf numFmtId="0" fontId="7" fillId="11" borderId="0" xfId="0" applyFont="1" applyFill="1"/>
    <xf numFmtId="49" fontId="12" fillId="11" borderId="5" xfId="0" applyNumberFormat="1" applyFont="1" applyFill="1" applyBorder="1" applyAlignment="1" applyProtection="1">
      <alignment horizontal="center" vertical="center" wrapText="1"/>
    </xf>
    <xf numFmtId="164" fontId="12" fillId="11" borderId="0" xfId="34" applyNumberFormat="1" applyFont="1" applyFill="1" applyAlignment="1" applyProtection="1">
      <alignment horizontal="center"/>
      <protection locked="0"/>
    </xf>
    <xf numFmtId="0" fontId="19" fillId="0" borderId="0" xfId="0" applyFont="1" applyAlignment="1">
      <alignment horizontal="center"/>
    </xf>
    <xf numFmtId="0" fontId="19" fillId="0" borderId="0" xfId="0" applyFont="1"/>
    <xf numFmtId="164" fontId="0" fillId="0" borderId="0" xfId="0" applyNumberFormat="1" applyFont="1"/>
    <xf numFmtId="164" fontId="14" fillId="10" borderId="5" xfId="0" applyNumberFormat="1" applyFont="1" applyFill="1" applyBorder="1" applyAlignment="1" applyProtection="1">
      <alignment horizontal="left" vertical="center" wrapText="1"/>
    </xf>
    <xf numFmtId="0" fontId="14" fillId="0" borderId="5" xfId="0" applyFont="1" applyFill="1" applyBorder="1" applyAlignment="1">
      <alignment horizontal="center" vertical="center"/>
    </xf>
    <xf numFmtId="0" fontId="14" fillId="11" borderId="5" xfId="0" applyFont="1" applyFill="1" applyBorder="1" applyAlignment="1">
      <alignment horizontal="center" vertical="center"/>
    </xf>
    <xf numFmtId="0" fontId="14" fillId="11" borderId="5" xfId="0" applyFont="1" applyFill="1" applyBorder="1" applyAlignment="1">
      <alignment horizontal="center" vertical="center"/>
    </xf>
    <xf numFmtId="164" fontId="17" fillId="11" borderId="0" xfId="0" applyNumberFormat="1" applyFont="1" applyFill="1" applyBorder="1" applyAlignment="1" applyProtection="1">
      <alignment horizontal="left" vertical="center" wrapText="1"/>
    </xf>
    <xf numFmtId="0" fontId="24" fillId="11" borderId="0" xfId="0" applyFont="1" applyFill="1" applyAlignment="1"/>
    <xf numFmtId="0" fontId="0" fillId="11" borderId="0" xfId="0" applyFill="1"/>
    <xf numFmtId="164" fontId="7" fillId="11" borderId="0" xfId="0" applyNumberFormat="1" applyFont="1" applyFill="1"/>
    <xf numFmtId="164" fontId="0" fillId="11" borderId="0" xfId="0" applyNumberFormat="1" applyFont="1" applyFill="1"/>
    <xf numFmtId="0" fontId="19" fillId="11" borderId="0" xfId="0" applyFont="1" applyFill="1" applyAlignment="1">
      <alignment horizontal="center" vertical="center"/>
    </xf>
    <xf numFmtId="0" fontId="19" fillId="11" borderId="0" xfId="0" applyFont="1" applyFill="1" applyAlignment="1">
      <alignment vertical="center"/>
    </xf>
    <xf numFmtId="37" fontId="7" fillId="0" borderId="0" xfId="0" applyNumberFormat="1" applyFont="1" applyAlignment="1">
      <alignment vertical="center"/>
    </xf>
    <xf numFmtId="0" fontId="12" fillId="10" borderId="5" xfId="0" applyFont="1" applyFill="1" applyBorder="1" applyAlignment="1">
      <alignment horizontal="center" vertical="center"/>
    </xf>
    <xf numFmtId="0" fontId="24" fillId="11" borderId="0" xfId="0" applyFont="1" applyFill="1" applyBorder="1"/>
    <xf numFmtId="0" fontId="0" fillId="11" borderId="0" xfId="0" applyFill="1" applyBorder="1"/>
    <xf numFmtId="164" fontId="7" fillId="11" borderId="0" xfId="0" applyNumberFormat="1" applyFont="1" applyFill="1" applyBorder="1"/>
    <xf numFmtId="0" fontId="19" fillId="11" borderId="0" xfId="0" applyFont="1" applyFill="1" applyBorder="1" applyAlignment="1">
      <alignment horizontal="center" vertical="center"/>
    </xf>
    <xf numFmtId="0" fontId="19" fillId="11" borderId="0" xfId="0" applyFont="1" applyFill="1" applyBorder="1" applyAlignment="1">
      <alignment vertical="center"/>
    </xf>
    <xf numFmtId="164" fontId="53" fillId="10" borderId="5" xfId="0" applyNumberFormat="1" applyFont="1" applyFill="1" applyBorder="1" applyAlignment="1">
      <alignment vertical="center"/>
    </xf>
    <xf numFmtId="43" fontId="53" fillId="10" borderId="5" xfId="0" applyNumberFormat="1" applyFont="1" applyFill="1" applyBorder="1" applyAlignment="1">
      <alignment vertical="center"/>
    </xf>
    <xf numFmtId="0" fontId="53" fillId="11" borderId="5" xfId="0" applyFont="1" applyFill="1" applyBorder="1" applyAlignment="1" applyProtection="1">
      <alignment horizontal="left" vertical="center" wrapText="1"/>
    </xf>
    <xf numFmtId="164" fontId="53" fillId="11" borderId="5" xfId="0" applyNumberFormat="1" applyFont="1" applyFill="1" applyBorder="1" applyAlignment="1">
      <alignment vertical="center"/>
    </xf>
    <xf numFmtId="10" fontId="53" fillId="11" borderId="5" xfId="50" applyNumberFormat="1" applyFont="1" applyFill="1" applyBorder="1" applyAlignment="1">
      <alignment horizontal="right" vertical="center"/>
      <protection locked="0"/>
    </xf>
    <xf numFmtId="164" fontId="53" fillId="14" borderId="5" xfId="0" applyNumberFormat="1" applyFont="1" applyFill="1" applyBorder="1" applyAlignment="1">
      <alignment vertical="center"/>
    </xf>
    <xf numFmtId="0" fontId="53" fillId="10" borderId="5" xfId="0" applyFont="1" applyFill="1" applyBorder="1" applyAlignment="1">
      <alignment vertical="center"/>
    </xf>
    <xf numFmtId="10" fontId="53" fillId="14" borderId="5" xfId="0" applyNumberFormat="1" applyFont="1" applyFill="1" applyBorder="1" applyAlignment="1">
      <alignment horizontal="right" vertical="center"/>
    </xf>
    <xf numFmtId="0" fontId="53" fillId="10" borderId="5" xfId="0" applyFont="1" applyFill="1" applyBorder="1" applyAlignment="1">
      <alignment horizontal="right" vertical="center"/>
    </xf>
    <xf numFmtId="0" fontId="53" fillId="14" borderId="5" xfId="0" applyNumberFormat="1" applyFont="1" applyFill="1" applyBorder="1" applyAlignment="1" applyProtection="1">
      <alignment horizontal="center" vertical="center" wrapText="1"/>
    </xf>
    <xf numFmtId="0" fontId="53" fillId="14" borderId="5" xfId="0" applyNumberFormat="1" applyFont="1" applyFill="1" applyBorder="1" applyAlignment="1" applyProtection="1">
      <alignment horizontal="left" vertical="center" wrapText="1"/>
    </xf>
    <xf numFmtId="164" fontId="52" fillId="10" borderId="5" xfId="0" applyNumberFormat="1" applyFont="1" applyFill="1" applyBorder="1" applyAlignment="1">
      <alignment vertical="center"/>
    </xf>
    <xf numFmtId="10" fontId="52" fillId="10" borderId="5" xfId="0" applyNumberFormat="1" applyFont="1" applyFill="1" applyBorder="1" applyAlignment="1">
      <alignment vertical="center"/>
    </xf>
    <xf numFmtId="10" fontId="53" fillId="0" borderId="5" xfId="0" applyNumberFormat="1" applyFont="1" applyFill="1" applyBorder="1" applyAlignment="1">
      <alignment vertical="center"/>
    </xf>
    <xf numFmtId="0" fontId="53" fillId="10" borderId="5" xfId="0" applyNumberFormat="1" applyFont="1" applyFill="1" applyBorder="1" applyAlignment="1" applyProtection="1">
      <alignment horizontal="left" vertical="center" wrapText="1"/>
    </xf>
    <xf numFmtId="10" fontId="53" fillId="0" borderId="5" xfId="50" applyNumberFormat="1" applyFont="1" applyFill="1" applyBorder="1" applyAlignment="1">
      <alignment horizontal="right" vertical="center"/>
      <protection locked="0"/>
    </xf>
    <xf numFmtId="0" fontId="52" fillId="10" borderId="5" xfId="0" applyNumberFormat="1" applyFont="1" applyFill="1" applyBorder="1" applyAlignment="1" applyProtection="1">
      <alignment horizontal="left" vertical="center" wrapText="1"/>
    </xf>
    <xf numFmtId="0" fontId="24" fillId="11" borderId="0" xfId="0" applyFont="1" applyFill="1" applyBorder="1" applyAlignment="1">
      <alignment horizontal="center"/>
    </xf>
    <xf numFmtId="0" fontId="39" fillId="11" borderId="0" xfId="0" applyFont="1" applyFill="1"/>
    <xf numFmtId="0" fontId="12" fillId="14" borderId="5" xfId="0" applyNumberFormat="1" applyFont="1" applyFill="1" applyBorder="1" applyAlignment="1" applyProtection="1">
      <alignment horizontal="center" vertical="center" wrapText="1"/>
    </xf>
    <xf numFmtId="0" fontId="12" fillId="10" borderId="5" xfId="0" applyNumberFormat="1" applyFont="1" applyFill="1" applyBorder="1" applyAlignment="1" applyProtection="1">
      <alignment horizontal="left" wrapText="1"/>
    </xf>
    <xf numFmtId="49" fontId="14" fillId="10" borderId="5" xfId="0" applyNumberFormat="1" applyFont="1" applyFill="1" applyBorder="1" applyAlignment="1" applyProtection="1">
      <alignment horizontal="center" vertical="center" wrapText="1"/>
    </xf>
    <xf numFmtId="0" fontId="14" fillId="10" borderId="5" xfId="0" applyNumberFormat="1" applyFont="1" applyFill="1" applyBorder="1" applyAlignment="1" applyProtection="1">
      <alignment horizontal="left" vertical="center" wrapText="1"/>
    </xf>
    <xf numFmtId="0" fontId="14" fillId="10" borderId="5" xfId="0" applyFont="1" applyFill="1" applyBorder="1" applyAlignment="1" applyProtection="1">
      <alignment horizontal="left" vertical="center" wrapText="1"/>
    </xf>
    <xf numFmtId="0" fontId="14" fillId="11" borderId="5" xfId="0" applyNumberFormat="1" applyFont="1" applyFill="1" applyBorder="1" applyAlignment="1" applyProtection="1">
      <alignment horizontal="left" vertical="center" wrapText="1"/>
    </xf>
    <xf numFmtId="49" fontId="14" fillId="11" borderId="5" xfId="0" applyNumberFormat="1" applyFont="1" applyFill="1" applyBorder="1" applyAlignment="1" applyProtection="1">
      <alignment horizontal="center" vertical="center" wrapText="1"/>
    </xf>
    <xf numFmtId="10" fontId="14" fillId="11" borderId="5" xfId="0" applyNumberFormat="1" applyFont="1" applyFill="1" applyBorder="1" applyAlignment="1" applyProtection="1">
      <alignment horizontal="right" vertical="center" wrapText="1"/>
    </xf>
    <xf numFmtId="10" fontId="14" fillId="0" borderId="5" xfId="0" applyNumberFormat="1" applyFont="1" applyFill="1" applyBorder="1" applyAlignment="1" applyProtection="1">
      <alignment horizontal="right" vertical="center" wrapText="1"/>
    </xf>
    <xf numFmtId="0" fontId="14" fillId="0" borderId="5" xfId="0" applyNumberFormat="1" applyFont="1" applyFill="1" applyBorder="1" applyAlignment="1" applyProtection="1">
      <alignment horizontal="left" vertical="center" wrapText="1"/>
    </xf>
    <xf numFmtId="0" fontId="12" fillId="10" borderId="5" xfId="0" applyNumberFormat="1" applyFont="1" applyFill="1" applyBorder="1" applyAlignment="1" applyProtection="1">
      <alignment horizontal="left" vertical="center" wrapText="1"/>
    </xf>
    <xf numFmtId="43" fontId="0" fillId="0" borderId="0" xfId="0" applyNumberFormat="1"/>
    <xf numFmtId="10" fontId="14" fillId="0" borderId="5" xfId="0" applyNumberFormat="1" applyFont="1" applyFill="1" applyBorder="1" applyAlignment="1">
      <alignment vertical="center"/>
    </xf>
    <xf numFmtId="0" fontId="24" fillId="11" borderId="0" xfId="0" applyFont="1" applyFill="1"/>
    <xf numFmtId="0" fontId="14" fillId="11" borderId="0" xfId="0" applyFont="1" applyFill="1" applyAlignment="1"/>
    <xf numFmtId="0" fontId="24" fillId="11" borderId="0" xfId="0" applyFont="1" applyFill="1" applyAlignment="1"/>
    <xf numFmtId="0" fontId="45" fillId="11" borderId="0" xfId="0" applyFont="1" applyFill="1"/>
    <xf numFmtId="164" fontId="12" fillId="11" borderId="0" xfId="0" applyNumberFormat="1" applyFont="1" applyFill="1" applyBorder="1" applyAlignment="1" applyProtection="1">
      <alignment horizontal="left" vertical="center" wrapText="1"/>
    </xf>
    <xf numFmtId="165" fontId="17" fillId="11" borderId="0" xfId="0" applyNumberFormat="1" applyFont="1" applyFill="1" applyBorder="1" applyAlignment="1" applyProtection="1">
      <alignment horizontal="left" vertical="center" wrapText="1"/>
    </xf>
    <xf numFmtId="0" fontId="14" fillId="11" borderId="0" xfId="0" applyFont="1" applyFill="1"/>
    <xf numFmtId="164" fontId="24" fillId="0" borderId="5" xfId="34" applyNumberFormat="1" applyFont="1" applyFill="1" applyBorder="1" applyAlignment="1">
      <alignment vertical="center" wrapText="1"/>
      <protection locked="0"/>
    </xf>
    <xf numFmtId="43" fontId="24" fillId="0" borderId="5" xfId="34" applyFont="1" applyFill="1" applyBorder="1" applyAlignment="1">
      <alignment horizontal="left" vertical="center" wrapText="1"/>
      <protection locked="0"/>
    </xf>
    <xf numFmtId="0" fontId="13" fillId="10" borderId="0" xfId="0" applyFont="1" applyFill="1" applyAlignment="1">
      <alignment horizontal="left" vertical="center" wrapText="1"/>
    </xf>
    <xf numFmtId="0" fontId="15" fillId="10" borderId="0" xfId="0" applyFont="1" applyFill="1" applyAlignment="1">
      <alignment vertical="center" wrapText="1"/>
    </xf>
    <xf numFmtId="0" fontId="14" fillId="10" borderId="0" xfId="0" applyFont="1" applyFill="1" applyAlignment="1">
      <alignment horizontal="left" vertical="center" wrapText="1"/>
    </xf>
    <xf numFmtId="0" fontId="13" fillId="10" borderId="0" xfId="0" applyFont="1" applyFill="1" applyAlignment="1">
      <alignment vertical="center" wrapText="1"/>
    </xf>
    <xf numFmtId="0" fontId="24" fillId="10" borderId="0" xfId="0" applyFont="1" applyFill="1" applyAlignment="1">
      <alignment vertical="center" wrapText="1"/>
    </xf>
    <xf numFmtId="0" fontId="24" fillId="10" borderId="0" xfId="0" applyFont="1" applyFill="1" applyAlignment="1">
      <alignment horizontal="left" vertical="center" wrapText="1"/>
    </xf>
    <xf numFmtId="0" fontId="25" fillId="10" borderId="0" xfId="0" applyFont="1" applyFill="1" applyAlignment="1">
      <alignment vertical="center" wrapText="1"/>
    </xf>
    <xf numFmtId="0" fontId="14" fillId="10" borderId="0" xfId="0" applyFont="1" applyFill="1"/>
    <xf numFmtId="0" fontId="0" fillId="10" borderId="0" xfId="0" applyFill="1"/>
    <xf numFmtId="0" fontId="46" fillId="10" borderId="0" xfId="0" applyFont="1" applyFill="1"/>
    <xf numFmtId="164" fontId="26" fillId="10" borderId="5" xfId="34" applyNumberFormat="1" applyFont="1" applyFill="1" applyBorder="1" applyAlignment="1">
      <alignment horizontal="left" vertical="center" wrapText="1"/>
      <protection locked="0"/>
    </xf>
    <xf numFmtId="164" fontId="14" fillId="0" borderId="16" xfId="34" applyNumberFormat="1" applyFont="1" applyFill="1" applyBorder="1" applyAlignment="1">
      <alignment horizontal="right" wrapText="1"/>
      <protection locked="0"/>
    </xf>
    <xf numFmtId="164" fontId="14" fillId="11" borderId="16" xfId="34" applyNumberFormat="1" applyFont="1" applyFill="1" applyBorder="1" applyAlignment="1">
      <alignment horizontal="right" wrapText="1"/>
      <protection locked="0"/>
    </xf>
    <xf numFmtId="164" fontId="14" fillId="11" borderId="16" xfId="34" applyNumberFormat="1" applyFont="1" applyFill="1" applyBorder="1" applyAlignment="1">
      <alignment horizontal="left" vertical="center" wrapText="1"/>
      <protection locked="0"/>
    </xf>
    <xf numFmtId="164" fontId="12" fillId="10" borderId="16" xfId="34" applyNumberFormat="1" applyFont="1" applyFill="1" applyBorder="1" applyAlignment="1">
      <alignment horizontal="right" wrapText="1"/>
      <protection locked="0"/>
    </xf>
    <xf numFmtId="164" fontId="14" fillId="10" borderId="16" xfId="34" applyNumberFormat="1" applyFont="1" applyFill="1" applyBorder="1" applyAlignment="1">
      <alignment horizontal="right" wrapText="1"/>
      <protection locked="0"/>
    </xf>
    <xf numFmtId="43" fontId="14" fillId="11" borderId="16" xfId="34" applyNumberFormat="1" applyFont="1" applyFill="1" applyBorder="1" applyAlignment="1">
      <alignment horizontal="right" wrapText="1"/>
      <protection locked="0"/>
    </xf>
    <xf numFmtId="175" fontId="47" fillId="0" borderId="5" xfId="0" applyNumberFormat="1" applyFont="1" applyBorder="1" applyAlignment="1"/>
    <xf numFmtId="175" fontId="47" fillId="0" borderId="0" xfId="0" applyNumberFormat="1" applyFont="1" applyBorder="1" applyAlignment="1"/>
    <xf numFmtId="175" fontId="60" fillId="10" borderId="5" xfId="0" applyNumberFormat="1" applyFont="1" applyFill="1" applyBorder="1" applyAlignment="1"/>
    <xf numFmtId="10" fontId="53" fillId="10" borderId="5" xfId="0" applyNumberFormat="1" applyFont="1" applyFill="1" applyBorder="1" applyAlignment="1">
      <alignment horizontal="right" vertical="center"/>
    </xf>
    <xf numFmtId="0" fontId="53" fillId="0" borderId="5" xfId="0" quotePrefix="1" applyNumberFormat="1" applyFont="1" applyFill="1" applyBorder="1" applyAlignment="1" applyProtection="1">
      <alignment horizontal="left" vertical="center" wrapText="1"/>
    </xf>
    <xf numFmtId="0" fontId="14" fillId="11" borderId="5" xfId="0" applyFont="1" applyFill="1" applyBorder="1" applyAlignment="1">
      <alignment horizontal="center" vertical="center"/>
    </xf>
    <xf numFmtId="164" fontId="24" fillId="12" borderId="0" xfId="0" applyNumberFormat="1" applyFont="1" applyFill="1"/>
    <xf numFmtId="0" fontId="11" fillId="0" borderId="0" xfId="0" applyFont="1" applyFill="1" applyAlignment="1">
      <alignment horizontal="center" vertical="center"/>
    </xf>
    <xf numFmtId="0" fontId="61" fillId="0" borderId="0" xfId="0" applyFont="1" applyFill="1" applyAlignment="1">
      <alignment vertical="center"/>
    </xf>
    <xf numFmtId="0" fontId="14" fillId="0" borderId="5" xfId="0" applyFont="1" applyFill="1" applyBorder="1" applyAlignment="1" applyProtection="1">
      <alignment horizontal="left" wrapText="1"/>
    </xf>
    <xf numFmtId="0" fontId="14" fillId="0" borderId="0" xfId="0" applyFont="1" applyFill="1"/>
    <xf numFmtId="0" fontId="39" fillId="0" borderId="0" xfId="0" applyFont="1" applyFill="1"/>
    <xf numFmtId="0" fontId="52" fillId="0" borderId="5" xfId="0" applyNumberFormat="1" applyFont="1" applyFill="1" applyBorder="1" applyAlignment="1" applyProtection="1">
      <alignment horizontal="center" vertical="center" wrapText="1"/>
    </xf>
    <xf numFmtId="0" fontId="52" fillId="0" borderId="5" xfId="0" applyNumberFormat="1" applyFont="1" applyFill="1" applyBorder="1" applyAlignment="1" applyProtection="1">
      <alignment horizontal="left" vertical="center" wrapText="1"/>
    </xf>
    <xf numFmtId="164" fontId="53" fillId="0" borderId="5" xfId="0" applyNumberFormat="1" applyFont="1" applyFill="1" applyBorder="1" applyAlignment="1">
      <alignment vertical="center"/>
    </xf>
    <xf numFmtId="0" fontId="53" fillId="0" borderId="5" xfId="0" applyFont="1" applyFill="1" applyBorder="1" applyAlignment="1">
      <alignment horizontal="right" vertical="center"/>
    </xf>
    <xf numFmtId="15" fontId="14" fillId="11" borderId="0" xfId="0" applyNumberFormat="1" applyFont="1" applyFill="1" applyAlignment="1">
      <alignment horizontal="left"/>
    </xf>
    <xf numFmtId="0" fontId="6" fillId="11" borderId="0" xfId="0" applyFont="1" applyFill="1" applyAlignment="1">
      <alignment vertical="center"/>
    </xf>
    <xf numFmtId="0" fontId="0" fillId="11" borderId="0" xfId="0" applyFill="1" applyAlignment="1">
      <alignment vertical="center"/>
    </xf>
    <xf numFmtId="0" fontId="0" fillId="12" borderId="0" xfId="0" applyFill="1" applyAlignment="1">
      <alignment vertical="center"/>
    </xf>
    <xf numFmtId="0" fontId="26" fillId="11" borderId="0" xfId="0" applyFont="1" applyFill="1" applyAlignment="1">
      <alignment horizontal="center"/>
    </xf>
    <xf numFmtId="0" fontId="26" fillId="11" borderId="0" xfId="0" applyFont="1" applyFill="1"/>
    <xf numFmtId="49" fontId="12" fillId="14" borderId="5" xfId="0" applyNumberFormat="1" applyFont="1" applyFill="1" applyBorder="1" applyAlignment="1" applyProtection="1">
      <alignment horizontal="center" vertical="center" wrapText="1"/>
    </xf>
    <xf numFmtId="176" fontId="24" fillId="12" borderId="0" xfId="50" applyNumberFormat="1" applyFont="1" applyFill="1">
      <protection locked="0"/>
    </xf>
    <xf numFmtId="175" fontId="16" fillId="10" borderId="5" xfId="0" applyNumberFormat="1" applyFont="1" applyFill="1" applyBorder="1" applyAlignment="1"/>
    <xf numFmtId="10" fontId="32" fillId="12" borderId="0" xfId="50" applyNumberFormat="1" applyFont="1" applyFill="1">
      <protection locked="0"/>
    </xf>
    <xf numFmtId="0" fontId="11" fillId="11" borderId="0" xfId="0" applyFont="1" applyFill="1" applyAlignment="1">
      <alignment horizontal="center" vertical="center"/>
    </xf>
    <xf numFmtId="0" fontId="7" fillId="0" borderId="0" xfId="0" applyFont="1" applyFill="1"/>
    <xf numFmtId="0" fontId="27" fillId="11" borderId="0" xfId="0" applyFont="1" applyFill="1" applyAlignment="1">
      <alignment horizontal="center" vertical="center"/>
    </xf>
    <xf numFmtId="0" fontId="14" fillId="11" borderId="0" xfId="0" applyFont="1" applyFill="1" applyAlignment="1">
      <alignment vertical="center" wrapText="1"/>
    </xf>
    <xf numFmtId="0" fontId="14" fillId="11" borderId="0" xfId="0" applyFont="1" applyFill="1" applyAlignment="1">
      <alignment vertical="center"/>
    </xf>
    <xf numFmtId="0" fontId="36" fillId="0" borderId="0" xfId="0" applyFont="1"/>
    <xf numFmtId="164" fontId="7" fillId="0" borderId="0" xfId="34" applyNumberFormat="1" applyFont="1" applyFill="1">
      <protection locked="0"/>
    </xf>
    <xf numFmtId="164" fontId="36" fillId="0" borderId="0" xfId="34" applyNumberFormat="1" applyFont="1" applyFill="1">
      <protection locked="0"/>
    </xf>
    <xf numFmtId="10" fontId="7" fillId="0" borderId="0" xfId="50" applyNumberFormat="1" applyFont="1" applyFill="1">
      <protection locked="0"/>
    </xf>
    <xf numFmtId="49" fontId="62" fillId="0" borderId="5" xfId="0" applyNumberFormat="1" applyFont="1" applyFill="1" applyBorder="1" applyAlignment="1" applyProtection="1">
      <alignment horizontal="center" vertical="center" wrapText="1"/>
    </xf>
    <xf numFmtId="164" fontId="62" fillId="0" borderId="5" xfId="34" applyNumberFormat="1" applyFont="1" applyFill="1" applyBorder="1" applyAlignment="1" applyProtection="1">
      <alignment horizontal="center" vertical="center" wrapText="1"/>
      <protection locked="0"/>
    </xf>
    <xf numFmtId="0" fontId="62" fillId="0" borderId="5" xfId="0" applyFont="1" applyFill="1" applyBorder="1" applyAlignment="1" applyProtection="1">
      <alignment wrapText="1"/>
    </xf>
    <xf numFmtId="0" fontId="64" fillId="0" borderId="5" xfId="0" applyFont="1" applyFill="1" applyBorder="1" applyAlignment="1" applyProtection="1">
      <alignment horizontal="center" vertical="center" wrapText="1"/>
    </xf>
    <xf numFmtId="0" fontId="64" fillId="0" borderId="5" xfId="0" applyFont="1" applyFill="1" applyBorder="1" applyAlignment="1" applyProtection="1">
      <alignment horizontal="center" vertical="top" wrapText="1"/>
    </xf>
    <xf numFmtId="164" fontId="65" fillId="0" borderId="5" xfId="0" applyNumberFormat="1" applyFont="1" applyFill="1" applyBorder="1" applyAlignment="1" applyProtection="1">
      <alignment horizontal="right" vertical="center" wrapText="1"/>
    </xf>
    <xf numFmtId="164" fontId="64" fillId="0" borderId="5" xfId="0" applyNumberFormat="1" applyFont="1" applyFill="1" applyBorder="1" applyAlignment="1" applyProtection="1">
      <alignment horizontal="right" vertical="center" wrapText="1"/>
    </xf>
    <xf numFmtId="0" fontId="64" fillId="0" borderId="5" xfId="0" applyFont="1" applyFill="1" applyBorder="1" applyAlignment="1" applyProtection="1">
      <alignment wrapText="1"/>
    </xf>
    <xf numFmtId="49" fontId="64" fillId="0" borderId="5" xfId="0" applyNumberFormat="1" applyFont="1" applyFill="1" applyBorder="1" applyAlignment="1" applyProtection="1">
      <alignment horizontal="center" vertical="center" wrapText="1"/>
    </xf>
    <xf numFmtId="41" fontId="65" fillId="0" borderId="5" xfId="0" applyNumberFormat="1" applyFont="1" applyFill="1" applyBorder="1" applyAlignment="1" applyProtection="1">
      <alignment horizontal="right" vertical="center" wrapText="1"/>
    </xf>
    <xf numFmtId="164" fontId="64" fillId="0" borderId="5" xfId="34" applyNumberFormat="1" applyFont="1" applyFill="1" applyBorder="1" applyAlignment="1">
      <alignment horizontal="right" vertical="center"/>
      <protection locked="0"/>
    </xf>
    <xf numFmtId="164" fontId="65" fillId="0" borderId="5" xfId="34" applyNumberFormat="1" applyFont="1" applyFill="1" applyBorder="1" applyAlignment="1">
      <alignment horizontal="right" vertical="center"/>
      <protection locked="0"/>
    </xf>
    <xf numFmtId="41" fontId="66" fillId="0" borderId="0" xfId="0" applyNumberFormat="1" applyFont="1" applyFill="1"/>
    <xf numFmtId="164" fontId="65" fillId="0" borderId="5" xfId="34" applyNumberFormat="1" applyFont="1" applyFill="1" applyBorder="1" applyAlignment="1">
      <alignment horizontal="right" wrapText="1"/>
      <protection locked="0"/>
    </xf>
    <xf numFmtId="0" fontId="67" fillId="0" borderId="5" xfId="0" applyFont="1" applyFill="1" applyBorder="1" applyAlignment="1" applyProtection="1">
      <alignment wrapText="1"/>
    </xf>
    <xf numFmtId="49" fontId="67" fillId="0" borderId="5" xfId="0" applyNumberFormat="1" applyFont="1" applyFill="1" applyBorder="1" applyAlignment="1" applyProtection="1">
      <alignment horizontal="center" vertical="center" wrapText="1"/>
    </xf>
    <xf numFmtId="0" fontId="67" fillId="0" borderId="5" xfId="0" applyFont="1" applyFill="1" applyBorder="1" applyAlignment="1" applyProtection="1">
      <alignment horizontal="center" vertical="top" wrapText="1"/>
    </xf>
    <xf numFmtId="164" fontId="68" fillId="0" borderId="5" xfId="34" applyNumberFormat="1" applyFont="1" applyFill="1" applyBorder="1" applyAlignment="1">
      <alignment horizontal="right" vertical="center"/>
      <protection locked="0"/>
    </xf>
    <xf numFmtId="164" fontId="67" fillId="0" borderId="5" xfId="34" applyNumberFormat="1" applyFont="1" applyFill="1" applyBorder="1" applyAlignment="1">
      <alignment horizontal="right" vertical="center"/>
      <protection locked="0"/>
    </xf>
    <xf numFmtId="164" fontId="65" fillId="0" borderId="5" xfId="0" applyNumberFormat="1" applyFont="1" applyFill="1" applyBorder="1" applyAlignment="1" applyProtection="1">
      <alignment vertical="center" wrapText="1"/>
      <protection locked="0"/>
    </xf>
    <xf numFmtId="164" fontId="65" fillId="0" borderId="5" xfId="0" applyNumberFormat="1" applyFont="1" applyFill="1" applyBorder="1" applyAlignment="1" applyProtection="1">
      <alignment vertical="center" wrapText="1"/>
      <protection locked="0"/>
    </xf>
    <xf numFmtId="164" fontId="63" fillId="0" borderId="5" xfId="34" applyNumberFormat="1" applyFont="1" applyFill="1" applyBorder="1" applyAlignment="1">
      <alignment horizontal="right" vertical="center"/>
      <protection locked="0"/>
    </xf>
    <xf numFmtId="164" fontId="62" fillId="0" borderId="5" xfId="34" applyNumberFormat="1" applyFont="1" applyFill="1" applyBorder="1" applyAlignment="1">
      <alignment horizontal="right" vertical="center"/>
      <protection locked="0"/>
    </xf>
    <xf numFmtId="0" fontId="64" fillId="0" borderId="5" xfId="0" quotePrefix="1" applyFont="1" applyFill="1" applyBorder="1" applyAlignment="1" applyProtection="1">
      <alignment wrapText="1"/>
    </xf>
    <xf numFmtId="164" fontId="63" fillId="0" borderId="5" xfId="34" applyNumberFormat="1" applyFont="1" applyFill="1" applyBorder="1" applyAlignment="1">
      <alignment horizontal="right" vertical="center" wrapText="1"/>
      <protection locked="0"/>
    </xf>
    <xf numFmtId="164" fontId="62" fillId="0" borderId="5" xfId="34" applyNumberFormat="1" applyFont="1" applyFill="1" applyBorder="1" applyAlignment="1">
      <alignment horizontal="right" vertical="center" wrapText="1"/>
      <protection locked="0"/>
    </xf>
    <xf numFmtId="164" fontId="65" fillId="0" borderId="5" xfId="34" applyNumberFormat="1" applyFont="1" applyFill="1" applyBorder="1" applyAlignment="1">
      <alignment horizontal="right" vertical="center" wrapText="1"/>
      <protection locked="0"/>
    </xf>
    <xf numFmtId="164" fontId="64" fillId="0" borderId="5" xfId="34" applyNumberFormat="1" applyFont="1" applyFill="1" applyBorder="1" applyAlignment="1">
      <alignment horizontal="right" vertical="center" wrapText="1"/>
      <protection locked="0"/>
    </xf>
    <xf numFmtId="0" fontId="63" fillId="11" borderId="0" xfId="0" applyFont="1" applyFill="1" applyAlignment="1">
      <alignment horizontal="center"/>
    </xf>
    <xf numFmtId="0" fontId="65" fillId="11" borderId="0" xfId="0" applyFont="1" applyFill="1"/>
    <xf numFmtId="164" fontId="65" fillId="11" borderId="0" xfId="34" applyNumberFormat="1" applyFont="1" applyFill="1" applyProtection="1">
      <protection locked="0"/>
    </xf>
    <xf numFmtId="164" fontId="65" fillId="11" borderId="0" xfId="34" applyNumberFormat="1" applyFont="1" applyFill="1" applyAlignment="1" applyProtection="1">
      <protection locked="0"/>
    </xf>
    <xf numFmtId="0" fontId="65" fillId="11" borderId="0" xfId="0" applyFont="1" applyFill="1" applyBorder="1"/>
    <xf numFmtId="164" fontId="65" fillId="11" borderId="0" xfId="34" applyNumberFormat="1" applyFont="1" applyFill="1" applyBorder="1" applyProtection="1">
      <protection locked="0"/>
    </xf>
    <xf numFmtId="0" fontId="63" fillId="11" borderId="0" xfId="0" applyFont="1" applyFill="1" applyAlignment="1"/>
    <xf numFmtId="164" fontId="55" fillId="0" borderId="0" xfId="34" applyNumberFormat="1" applyFont="1" applyFill="1">
      <protection locked="0"/>
    </xf>
    <xf numFmtId="164" fontId="0" fillId="10" borderId="0" xfId="0" applyNumberFormat="1" applyFill="1"/>
    <xf numFmtId="0" fontId="12" fillId="11" borderId="0" xfId="0" applyFont="1" applyFill="1" applyAlignment="1">
      <alignment horizontal="center" vertical="center"/>
    </xf>
    <xf numFmtId="0" fontId="26" fillId="11" borderId="0" xfId="0" applyFont="1" applyFill="1" applyAlignment="1">
      <alignment horizontal="center" vertical="center"/>
    </xf>
    <xf numFmtId="0" fontId="12" fillId="11" borderId="0" xfId="0" applyFont="1" applyFill="1" applyAlignment="1">
      <alignment horizontal="left" vertical="top"/>
    </xf>
    <xf numFmtId="0" fontId="12" fillId="11" borderId="0" xfId="0" applyFont="1" applyFill="1"/>
    <xf numFmtId="0" fontId="7" fillId="0" borderId="0" xfId="0" applyFont="1" applyBorder="1"/>
    <xf numFmtId="0" fontId="49" fillId="11" borderId="0" xfId="0" applyFont="1" applyFill="1" applyAlignment="1">
      <alignment horizontal="center"/>
    </xf>
    <xf numFmtId="164" fontId="12" fillId="11" borderId="0" xfId="34" applyNumberFormat="1" applyFont="1" applyFill="1" applyAlignment="1" applyProtection="1">
      <alignment horizontal="center"/>
      <protection locked="0"/>
    </xf>
    <xf numFmtId="0" fontId="26" fillId="11" borderId="0" xfId="0" applyFont="1" applyFill="1" applyAlignment="1">
      <alignment horizontal="left"/>
    </xf>
    <xf numFmtId="49" fontId="12" fillId="14" borderId="16" xfId="0" applyNumberFormat="1" applyFont="1" applyFill="1" applyBorder="1" applyAlignment="1" applyProtection="1">
      <alignment horizontal="center" vertical="center" wrapText="1"/>
    </xf>
    <xf numFmtId="0" fontId="14" fillId="11" borderId="5" xfId="0" applyFont="1" applyFill="1" applyBorder="1" applyAlignment="1">
      <alignment horizontal="center" vertical="center"/>
    </xf>
    <xf numFmtId="10" fontId="47" fillId="0" borderId="5" xfId="50" applyNumberFormat="1" applyFont="1" applyBorder="1" applyAlignment="1">
      <protection locked="0"/>
    </xf>
    <xf numFmtId="49" fontId="63" fillId="14" borderId="5" xfId="0" applyNumberFormat="1" applyFont="1" applyFill="1" applyBorder="1" applyAlignment="1" applyProtection="1">
      <alignment horizontal="center" vertical="center" wrapText="1"/>
    </xf>
    <xf numFmtId="10" fontId="14" fillId="11" borderId="5" xfId="0" applyNumberFormat="1" applyFont="1" applyFill="1" applyBorder="1" applyAlignment="1" applyProtection="1">
      <alignment horizontal="right" vertical="center" wrapText="1"/>
    </xf>
    <xf numFmtId="164" fontId="24" fillId="0" borderId="5" xfId="34" applyNumberFormat="1" applyFont="1" applyFill="1" applyBorder="1" applyAlignment="1">
      <alignment vertical="center" wrapText="1"/>
      <protection locked="0"/>
    </xf>
    <xf numFmtId="43" fontId="24" fillId="0" borderId="5" xfId="34" applyFont="1" applyFill="1" applyBorder="1" applyAlignment="1">
      <alignment horizontal="left" vertical="center" wrapText="1"/>
      <protection locked="0"/>
    </xf>
    <xf numFmtId="43" fontId="14" fillId="11" borderId="5" xfId="34" applyFont="1" applyFill="1" applyBorder="1" applyAlignment="1">
      <alignment horizontal="left" vertical="center" wrapText="1"/>
      <protection locked="0"/>
    </xf>
    <xf numFmtId="164" fontId="7" fillId="11" borderId="5" xfId="34" applyNumberFormat="1" applyFont="1" applyFill="1" applyBorder="1" applyAlignment="1">
      <alignment horizontal="left" vertical="center" wrapText="1"/>
      <protection locked="0"/>
    </xf>
    <xf numFmtId="43" fontId="7" fillId="11" borderId="5" xfId="34" applyNumberFormat="1" applyFont="1" applyFill="1" applyBorder="1" applyAlignment="1">
      <alignment horizontal="left" vertical="center" wrapText="1"/>
      <protection locked="0"/>
    </xf>
    <xf numFmtId="164" fontId="14" fillId="11" borderId="5" xfId="34" applyNumberFormat="1" applyFont="1" applyFill="1" applyBorder="1" applyAlignment="1">
      <alignment horizontal="left" vertical="center" wrapText="1"/>
      <protection locked="0"/>
    </xf>
    <xf numFmtId="164" fontId="14" fillId="11" borderId="5" xfId="34" applyNumberFormat="1" applyFont="1" applyFill="1" applyBorder="1" applyAlignment="1">
      <alignment horizontal="left" vertical="center" wrapText="1"/>
      <protection locked="0"/>
    </xf>
    <xf numFmtId="43" fontId="14" fillId="11" borderId="5" xfId="34" applyFont="1" applyFill="1" applyBorder="1" applyAlignment="1">
      <alignment horizontal="left" vertical="center" wrapText="1"/>
      <protection locked="0"/>
    </xf>
    <xf numFmtId="43" fontId="14" fillId="11" borderId="5" xfId="34" applyNumberFormat="1" applyFont="1" applyFill="1" applyBorder="1" applyAlignment="1">
      <alignment horizontal="left" vertical="center" wrapText="1"/>
      <protection locked="0"/>
    </xf>
    <xf numFmtId="0" fontId="10" fillId="11" borderId="0" xfId="0" applyFont="1" applyFill="1" applyAlignment="1">
      <alignment horizontal="center" vertical="center" wrapText="1"/>
    </xf>
    <xf numFmtId="0" fontId="11" fillId="11" borderId="0" xfId="0" applyFont="1" applyFill="1" applyAlignment="1">
      <alignment horizontal="center" vertical="center"/>
    </xf>
    <xf numFmtId="0" fontId="0" fillId="15" borderId="0" xfId="0" applyFill="1"/>
    <xf numFmtId="164" fontId="3" fillId="15" borderId="0" xfId="0" applyNumberFormat="1" applyFont="1" applyFill="1" applyProtection="1">
      <protection locked="0"/>
    </xf>
    <xf numFmtId="0" fontId="24" fillId="15" borderId="0" xfId="0" applyFont="1" applyFill="1"/>
    <xf numFmtId="164" fontId="24" fillId="15" borderId="0" xfId="0" applyNumberFormat="1" applyFont="1" applyFill="1" applyProtection="1">
      <protection locked="0"/>
    </xf>
    <xf numFmtId="164" fontId="70" fillId="15" borderId="0" xfId="0" applyNumberFormat="1" applyFont="1" applyFill="1" applyProtection="1">
      <protection locked="0"/>
    </xf>
    <xf numFmtId="0" fontId="70" fillId="15" borderId="0" xfId="0" applyFont="1" applyFill="1"/>
    <xf numFmtId="164" fontId="70" fillId="11" borderId="0" xfId="0" applyNumberFormat="1" applyFont="1" applyFill="1" applyProtection="1">
      <protection locked="0"/>
    </xf>
    <xf numFmtId="0" fontId="70" fillId="11" borderId="0" xfId="0" applyFont="1" applyFill="1"/>
    <xf numFmtId="0" fontId="24" fillId="15" borderId="0" xfId="0" applyFont="1" applyFill="1" applyAlignment="1">
      <alignment vertical="center"/>
    </xf>
    <xf numFmtId="0" fontId="24" fillId="11" borderId="0" xfId="0" applyFont="1" applyFill="1" applyAlignment="1">
      <alignment vertical="center"/>
    </xf>
    <xf numFmtId="164" fontId="70" fillId="11" borderId="0" xfId="0" applyNumberFormat="1" applyFont="1" applyFill="1" applyAlignment="1" applyProtection="1">
      <alignment vertical="center"/>
      <protection locked="0"/>
    </xf>
    <xf numFmtId="0" fontId="70" fillId="11" borderId="0" xfId="0" applyFont="1" applyFill="1" applyAlignment="1">
      <alignment vertical="center"/>
    </xf>
    <xf numFmtId="164" fontId="71" fillId="11" borderId="0" xfId="0" applyNumberFormat="1" applyFont="1" applyFill="1" applyAlignment="1" applyProtection="1">
      <alignment vertical="center"/>
      <protection locked="0"/>
    </xf>
    <xf numFmtId="0" fontId="71" fillId="11" borderId="0" xfId="0" applyFont="1" applyFill="1" applyAlignment="1">
      <alignment vertical="center"/>
    </xf>
    <xf numFmtId="0" fontId="24" fillId="11" borderId="10" xfId="0" applyFont="1" applyFill="1" applyBorder="1" applyAlignment="1">
      <alignment vertical="center"/>
    </xf>
    <xf numFmtId="164" fontId="70" fillId="11" borderId="15" xfId="0" applyNumberFormat="1" applyFont="1" applyFill="1" applyBorder="1" applyAlignment="1" applyProtection="1">
      <alignment vertical="center"/>
      <protection locked="0"/>
    </xf>
    <xf numFmtId="0" fontId="70" fillId="11" borderId="15" xfId="0" applyFont="1" applyFill="1" applyBorder="1" applyAlignment="1">
      <alignment vertical="center"/>
    </xf>
    <xf numFmtId="164" fontId="72" fillId="11" borderId="0" xfId="0" applyNumberFormat="1" applyFont="1" applyFill="1" applyAlignment="1" applyProtection="1">
      <alignment vertical="center"/>
      <protection locked="0"/>
    </xf>
    <xf numFmtId="0" fontId="72" fillId="11" borderId="0" xfId="0" applyFont="1" applyFill="1" applyAlignment="1">
      <alignment vertical="center"/>
    </xf>
    <xf numFmtId="164" fontId="24" fillId="15" borderId="0" xfId="0" applyNumberFormat="1" applyFont="1" applyFill="1" applyAlignment="1">
      <alignment vertical="center"/>
    </xf>
    <xf numFmtId="164" fontId="24" fillId="11" borderId="0" xfId="0" applyNumberFormat="1" applyFont="1" applyFill="1" applyAlignment="1" applyProtection="1">
      <alignment vertical="center"/>
      <protection locked="0"/>
    </xf>
    <xf numFmtId="0" fontId="12" fillId="15" borderId="0" xfId="0" applyFont="1" applyFill="1" applyAlignment="1">
      <alignment vertical="center"/>
    </xf>
    <xf numFmtId="3" fontId="12" fillId="15" borderId="0" xfId="0" applyNumberFormat="1" applyFont="1" applyFill="1" applyAlignment="1">
      <alignment vertical="center"/>
    </xf>
    <xf numFmtId="164" fontId="12" fillId="15" borderId="0" xfId="0" applyNumberFormat="1" applyFont="1" applyFill="1" applyAlignment="1">
      <alignment vertical="center"/>
    </xf>
    <xf numFmtId="0" fontId="12" fillId="11" borderId="0" xfId="0" applyFont="1" applyFill="1" applyAlignment="1">
      <alignment vertical="center"/>
    </xf>
    <xf numFmtId="164" fontId="12" fillId="10" borderId="5" xfId="0" applyNumberFormat="1" applyFont="1" applyFill="1" applyBorder="1" applyAlignment="1" applyProtection="1">
      <alignment vertical="center"/>
      <protection locked="0"/>
    </xf>
    <xf numFmtId="0" fontId="12" fillId="10" borderId="5" xfId="0" applyFont="1" applyFill="1" applyBorder="1" applyAlignment="1" applyProtection="1">
      <alignment horizontal="center" vertical="center" wrapText="1"/>
    </xf>
    <xf numFmtId="0" fontId="12" fillId="10" borderId="5" xfId="0" applyFont="1" applyFill="1" applyBorder="1" applyAlignment="1" applyProtection="1">
      <alignment vertical="center" wrapText="1"/>
    </xf>
    <xf numFmtId="3" fontId="24" fillId="15" borderId="0" xfId="0" applyNumberFormat="1" applyFont="1" applyFill="1" applyAlignment="1">
      <alignment vertical="center"/>
    </xf>
    <xf numFmtId="164" fontId="14" fillId="0" borderId="5" xfId="0" applyNumberFormat="1" applyFont="1" applyFill="1" applyBorder="1" applyAlignment="1" applyProtection="1">
      <alignment vertical="center" wrapText="1"/>
      <protection locked="0"/>
    </xf>
    <xf numFmtId="0" fontId="14" fillId="0" borderId="5" xfId="0" applyFont="1" applyFill="1" applyBorder="1" applyAlignment="1" applyProtection="1">
      <alignment horizontal="center" vertical="center" wrapText="1"/>
    </xf>
    <xf numFmtId="0" fontId="14" fillId="0" borderId="5" xfId="0" applyFont="1" applyFill="1" applyBorder="1" applyAlignment="1" applyProtection="1">
      <alignment vertical="center" wrapText="1"/>
    </xf>
    <xf numFmtId="164" fontId="12" fillId="10" borderId="5" xfId="0" applyNumberFormat="1" applyFont="1" applyFill="1" applyBorder="1" applyAlignment="1" applyProtection="1">
      <alignment vertical="center" wrapText="1"/>
      <protection locked="0"/>
    </xf>
    <xf numFmtId="37" fontId="47" fillId="0" borderId="5" xfId="0" applyNumberFormat="1" applyFont="1" applyBorder="1" applyAlignment="1">
      <alignment vertical="center"/>
    </xf>
    <xf numFmtId="37" fontId="47" fillId="0" borderId="0" xfId="0" applyNumberFormat="1" applyFont="1" applyAlignment="1">
      <alignment vertical="center"/>
    </xf>
    <xf numFmtId="164" fontId="24" fillId="11" borderId="0" xfId="0" applyNumberFormat="1" applyFont="1" applyFill="1" applyProtection="1">
      <protection locked="0"/>
    </xf>
    <xf numFmtId="178" fontId="70" fillId="11" borderId="0" xfId="0" quotePrefix="1" applyNumberFormat="1" applyFont="1" applyFill="1" applyAlignment="1">
      <alignment horizontal="left" vertical="top"/>
    </xf>
    <xf numFmtId="0" fontId="72" fillId="11" borderId="0" xfId="0" applyFont="1" applyFill="1" applyAlignment="1">
      <alignment horizontal="center" vertical="center"/>
    </xf>
    <xf numFmtId="0" fontId="70" fillId="11" borderId="0" xfId="0" applyFont="1" applyFill="1" applyAlignment="1">
      <alignment horizontal="left" vertical="top"/>
    </xf>
    <xf numFmtId="0" fontId="14" fillId="15" borderId="0" xfId="0" applyFont="1" applyFill="1"/>
    <xf numFmtId="0" fontId="70" fillId="11" borderId="0" xfId="0" applyFont="1" applyFill="1" applyAlignment="1">
      <alignment vertical="center" wrapText="1"/>
    </xf>
    <xf numFmtId="0" fontId="71" fillId="11" borderId="0" xfId="0" applyFont="1" applyFill="1" applyAlignment="1">
      <alignment vertical="top"/>
    </xf>
    <xf numFmtId="0" fontId="71" fillId="11" borderId="0" xfId="0" applyFont="1" applyFill="1" applyAlignment="1">
      <alignment horizontal="left" vertical="top"/>
    </xf>
    <xf numFmtId="0" fontId="70" fillId="11" borderId="0" xfId="0" applyFont="1" applyFill="1" applyAlignment="1">
      <alignment horizontal="left" vertical="top" wrapText="1"/>
    </xf>
    <xf numFmtId="10" fontId="17" fillId="11" borderId="0" xfId="0" applyNumberFormat="1" applyFont="1" applyFill="1" applyBorder="1" applyAlignment="1" applyProtection="1">
      <alignment horizontal="left" vertical="center" wrapText="1"/>
    </xf>
    <xf numFmtId="164" fontId="15" fillId="11" borderId="0" xfId="0" applyNumberFormat="1" applyFont="1" applyFill="1" applyAlignment="1" applyProtection="1">
      <alignment vertical="center"/>
      <protection locked="0"/>
    </xf>
    <xf numFmtId="164" fontId="12" fillId="28" borderId="5" xfId="34" applyNumberFormat="1" applyFont="1" applyFill="1" applyBorder="1" applyAlignment="1">
      <alignment horizontal="left" vertical="center" wrapText="1"/>
      <protection locked="0"/>
    </xf>
    <xf numFmtId="0" fontId="16" fillId="11" borderId="0" xfId="0" applyFont="1" applyFill="1" applyAlignment="1">
      <alignment horizontal="center"/>
    </xf>
    <xf numFmtId="0" fontId="8" fillId="11" borderId="0" xfId="0" applyFont="1" applyFill="1" applyAlignment="1">
      <alignment horizontal="center"/>
    </xf>
    <xf numFmtId="0" fontId="101" fillId="12" borderId="27" xfId="0" applyFont="1" applyFill="1" applyBorder="1" applyAlignment="1">
      <alignment horizontal="center" vertical="justify"/>
    </xf>
    <xf numFmtId="0" fontId="101" fillId="0" borderId="27" xfId="0" applyFont="1" applyBorder="1" applyAlignment="1">
      <alignment horizontal="left"/>
    </xf>
    <xf numFmtId="0" fontId="102" fillId="0" borderId="27" xfId="0" applyFont="1" applyBorder="1" applyAlignment="1">
      <alignment horizontal="left"/>
    </xf>
    <xf numFmtId="0" fontId="102" fillId="12" borderId="27" xfId="0" applyFont="1" applyFill="1" applyBorder="1" applyAlignment="1">
      <alignment horizontal="left"/>
    </xf>
    <xf numFmtId="41" fontId="102" fillId="0" borderId="27" xfId="0" applyNumberFormat="1" applyFont="1" applyBorder="1" applyAlignment="1">
      <alignment horizontal="left"/>
    </xf>
    <xf numFmtId="43" fontId="102" fillId="0" borderId="27" xfId="34" applyFont="1" applyBorder="1" applyAlignment="1">
      <alignment horizontal="left"/>
      <protection locked="0"/>
    </xf>
    <xf numFmtId="49" fontId="14" fillId="11" borderId="5" xfId="0" applyNumberFormat="1" applyFont="1" applyFill="1" applyBorder="1" applyAlignment="1" applyProtection="1">
      <alignment horizontal="left" vertical="top" wrapText="1"/>
    </xf>
    <xf numFmtId="37" fontId="102" fillId="0" borderId="27" xfId="0" applyNumberFormat="1" applyFont="1" applyBorder="1" applyAlignment="1">
      <alignment horizontal="left"/>
    </xf>
    <xf numFmtId="10" fontId="102" fillId="0" borderId="27" xfId="0" applyNumberFormat="1" applyFont="1" applyBorder="1" applyAlignment="1">
      <alignment horizontal="left"/>
    </xf>
    <xf numFmtId="43" fontId="102" fillId="0" borderId="27" xfId="0" applyNumberFormat="1" applyFont="1" applyBorder="1" applyAlignment="1">
      <alignment horizontal="left"/>
    </xf>
    <xf numFmtId="10" fontId="36" fillId="0" borderId="5" xfId="50" applyNumberFormat="1" applyFont="1" applyBorder="1" applyAlignment="1">
      <protection locked="0"/>
    </xf>
    <xf numFmtId="49" fontId="8" fillId="14" borderId="5" xfId="0" applyNumberFormat="1" applyFont="1" applyFill="1" applyBorder="1" applyAlignment="1" applyProtection="1">
      <alignment horizontal="center" vertical="center" wrapText="1"/>
    </xf>
    <xf numFmtId="0" fontId="15" fillId="0" borderId="5" xfId="0" applyFont="1" applyBorder="1" applyAlignment="1">
      <alignment horizontal="justify" vertical="center" wrapText="1"/>
    </xf>
    <xf numFmtId="164" fontId="24" fillId="11" borderId="0" xfId="34" applyNumberFormat="1" applyFont="1" applyFill="1" applyBorder="1" applyAlignment="1" applyProtection="1">
      <alignment horizontal="right"/>
    </xf>
    <xf numFmtId="10" fontId="24" fillId="11" borderId="0" xfId="50" applyNumberFormat="1" applyFont="1" applyFill="1" applyBorder="1" applyAlignment="1" applyProtection="1">
      <alignment horizontal="right"/>
    </xf>
    <xf numFmtId="3" fontId="0" fillId="12" borderId="0" xfId="0" applyNumberFormat="1" applyFill="1"/>
    <xf numFmtId="3" fontId="14" fillId="12" borderId="0" xfId="0" applyNumberFormat="1" applyFont="1" applyFill="1"/>
    <xf numFmtId="43" fontId="7" fillId="0" borderId="0" xfId="34" applyFont="1" applyFill="1">
      <protection locked="0"/>
    </xf>
    <xf numFmtId="41" fontId="24" fillId="12" borderId="0" xfId="0" applyNumberFormat="1" applyFont="1" applyFill="1"/>
    <xf numFmtId="43" fontId="103" fillId="0" borderId="0" xfId="223" applyFont="1" applyAlignment="1">
      <alignment vertical="top"/>
    </xf>
    <xf numFmtId="0" fontId="13" fillId="10" borderId="0" xfId="0" applyFont="1" applyFill="1" applyAlignment="1">
      <alignment horizontal="left" vertical="center" wrapText="1"/>
    </xf>
    <xf numFmtId="0" fontId="25" fillId="10" borderId="0" xfId="0" applyFont="1" applyFill="1" applyAlignment="1">
      <alignment horizontal="left" vertical="center" wrapText="1"/>
    </xf>
    <xf numFmtId="0" fontId="29" fillId="10" borderId="0" xfId="0" applyFont="1" applyFill="1" applyAlignment="1">
      <alignment horizontal="left" vertical="center" wrapText="1"/>
    </xf>
    <xf numFmtId="0" fontId="29" fillId="10" borderId="0" xfId="0" applyFont="1" applyFill="1" applyAlignment="1">
      <alignment horizontal="left" vertical="center"/>
    </xf>
    <xf numFmtId="0" fontId="16" fillId="10" borderId="0" xfId="0" applyFont="1" applyFill="1" applyAlignment="1">
      <alignment horizontal="left" vertical="center" wrapText="1"/>
    </xf>
    <xf numFmtId="15" fontId="14" fillId="10" borderId="0" xfId="0" applyNumberFormat="1" applyFont="1" applyFill="1" applyAlignment="1">
      <alignment horizontal="left"/>
    </xf>
    <xf numFmtId="0" fontId="15" fillId="10" borderId="0" xfId="0" applyFont="1" applyFill="1" applyAlignment="1">
      <alignment horizontal="left" vertical="center" wrapText="1"/>
    </xf>
    <xf numFmtId="0" fontId="24" fillId="10" borderId="0" xfId="0" applyFont="1" applyFill="1" applyAlignment="1">
      <alignment horizontal="left" vertical="center" wrapText="1"/>
    </xf>
    <xf numFmtId="0" fontId="23" fillId="10" borderId="5" xfId="0" applyFont="1" applyFill="1" applyBorder="1" applyAlignment="1">
      <alignment horizontal="left" vertical="top"/>
    </xf>
    <xf numFmtId="0" fontId="23" fillId="10" borderId="5" xfId="0" applyFont="1" applyFill="1" applyBorder="1" applyAlignment="1">
      <alignment horizontal="center" vertical="top"/>
    </xf>
    <xf numFmtId="0" fontId="8" fillId="11" borderId="0" xfId="0" applyFont="1" applyFill="1" applyAlignment="1">
      <alignment horizontal="right" vertical="center" wrapText="1"/>
    </xf>
    <xf numFmtId="0" fontId="9" fillId="11" borderId="0" xfId="0" applyFont="1" applyFill="1" applyAlignment="1">
      <alignment horizontal="right" vertical="center" wrapText="1"/>
    </xf>
    <xf numFmtId="0" fontId="10" fillId="11" borderId="0" xfId="0" applyFont="1" applyFill="1" applyAlignment="1">
      <alignment horizontal="center" vertical="center" wrapText="1"/>
    </xf>
    <xf numFmtId="0" fontId="11" fillId="11" borderId="0" xfId="0" applyFont="1" applyFill="1" applyAlignment="1">
      <alignment horizontal="center" vertical="center"/>
    </xf>
    <xf numFmtId="0" fontId="25" fillId="11" borderId="0" xfId="0" applyFont="1" applyFill="1" applyAlignment="1">
      <alignment horizontal="left" vertical="center" wrapText="1"/>
    </xf>
    <xf numFmtId="0" fontId="29" fillId="11" borderId="0" xfId="0" applyFont="1" applyFill="1" applyAlignment="1">
      <alignment horizontal="left" vertical="center" wrapText="1"/>
    </xf>
    <xf numFmtId="0" fontId="29" fillId="11" borderId="0" xfId="0" applyFont="1" applyFill="1" applyAlignment="1">
      <alignment horizontal="left" vertical="center"/>
    </xf>
    <xf numFmtId="0" fontId="13" fillId="11" borderId="0" xfId="0" applyFont="1" applyFill="1" applyAlignment="1">
      <alignment horizontal="left" vertical="center" wrapText="1"/>
    </xf>
    <xf numFmtId="0" fontId="10" fillId="11" borderId="0" xfId="0" applyFont="1" applyFill="1" applyAlignment="1">
      <alignment horizontal="center"/>
    </xf>
    <xf numFmtId="15" fontId="14" fillId="11" borderId="0" xfId="0" applyNumberFormat="1" applyFont="1" applyFill="1" applyAlignment="1">
      <alignment horizontal="left"/>
    </xf>
    <xf numFmtId="0" fontId="15" fillId="11" borderId="0" xfId="0" applyFont="1" applyFill="1" applyAlignment="1">
      <alignment horizontal="left" vertical="center" wrapText="1"/>
    </xf>
    <xf numFmtId="0" fontId="50" fillId="11" borderId="0" xfId="0" applyFont="1" applyFill="1" applyAlignment="1">
      <alignment horizontal="center"/>
    </xf>
    <xf numFmtId="0" fontId="51" fillId="11" borderId="0" xfId="0" applyFont="1" applyFill="1" applyAlignment="1">
      <alignment horizontal="center"/>
    </xf>
    <xf numFmtId="0" fontId="25" fillId="11" borderId="0" xfId="0" applyFont="1" applyFill="1" applyAlignment="1">
      <alignment vertical="top" wrapText="1"/>
    </xf>
    <xf numFmtId="0" fontId="29" fillId="11" borderId="0" xfId="0" applyFont="1" applyFill="1" applyAlignment="1">
      <alignment vertical="top" wrapText="1"/>
    </xf>
    <xf numFmtId="164" fontId="26" fillId="11" borderId="0" xfId="34" applyNumberFormat="1" applyFont="1" applyFill="1" applyAlignment="1" applyProtection="1">
      <alignment horizontal="center"/>
      <protection locked="0"/>
    </xf>
    <xf numFmtId="0" fontId="63" fillId="11" borderId="0" xfId="0" applyFont="1" applyFill="1" applyAlignment="1">
      <alignment horizontal="center"/>
    </xf>
    <xf numFmtId="0" fontId="33" fillId="11" borderId="0" xfId="0" applyFont="1" applyFill="1" applyAlignment="1">
      <alignment horizontal="right" vertical="center" wrapText="1"/>
    </xf>
    <xf numFmtId="0" fontId="9" fillId="11" borderId="0" xfId="0" applyFont="1" applyFill="1" applyAlignment="1">
      <alignment horizontal="center" vertical="center" wrapText="1"/>
    </xf>
    <xf numFmtId="0" fontId="13" fillId="11" borderId="0" xfId="0" applyFont="1" applyFill="1" applyAlignment="1">
      <alignment horizontal="left" vertical="top" wrapText="1"/>
    </xf>
    <xf numFmtId="0" fontId="15" fillId="11" borderId="0" xfId="0" applyFont="1" applyFill="1" applyAlignment="1">
      <alignment horizontal="left" vertical="top" wrapText="1"/>
    </xf>
    <xf numFmtId="0" fontId="14" fillId="11" borderId="0" xfId="0" applyFont="1" applyFill="1" applyAlignment="1">
      <alignment horizontal="left" vertical="top"/>
    </xf>
    <xf numFmtId="0" fontId="25" fillId="11" borderId="0" xfId="0" applyFont="1" applyFill="1" applyAlignment="1">
      <alignment horizontal="left" vertical="top" wrapText="1"/>
    </xf>
    <xf numFmtId="0" fontId="14" fillId="11" borderId="0" xfId="0" applyFont="1" applyFill="1" applyAlignment="1">
      <alignment horizontal="left" vertical="top" wrapText="1"/>
    </xf>
    <xf numFmtId="0" fontId="24" fillId="11" borderId="0" xfId="0" applyFont="1" applyFill="1" applyAlignment="1">
      <alignment horizontal="left" vertical="top" wrapText="1"/>
    </xf>
    <xf numFmtId="0" fontId="10" fillId="0" borderId="0" xfId="0" applyFont="1" applyFill="1" applyAlignment="1">
      <alignment horizontal="center" vertical="center" wrapText="1"/>
    </xf>
    <xf numFmtId="15" fontId="24" fillId="11" borderId="0" xfId="0" applyNumberFormat="1" applyFont="1" applyFill="1" applyAlignment="1">
      <alignment horizontal="left"/>
    </xf>
    <xf numFmtId="0" fontId="12" fillId="11" borderId="0" xfId="0" applyFont="1" applyFill="1" applyAlignment="1">
      <alignment horizontal="left" vertical="center"/>
    </xf>
    <xf numFmtId="0" fontId="14" fillId="11" borderId="0" xfId="0" applyFont="1" applyFill="1" applyAlignment="1">
      <alignment horizontal="left" vertical="center" wrapText="1"/>
    </xf>
    <xf numFmtId="0" fontId="26" fillId="14" borderId="7" xfId="0" applyFont="1" applyFill="1" applyBorder="1" applyAlignment="1">
      <alignment horizontal="center" vertical="center" wrapText="1"/>
    </xf>
    <xf numFmtId="0" fontId="26" fillId="14" borderId="6" xfId="0" applyFont="1" applyFill="1" applyBorder="1" applyAlignment="1">
      <alignment horizontal="center" vertical="center" wrapText="1"/>
    </xf>
    <xf numFmtId="0" fontId="26" fillId="14" borderId="16" xfId="0" applyFont="1" applyFill="1" applyBorder="1" applyAlignment="1">
      <alignment horizontal="center" vertical="center" wrapText="1"/>
    </xf>
    <xf numFmtId="0" fontId="26" fillId="14" borderId="17" xfId="0" applyFont="1" applyFill="1" applyBorder="1" applyAlignment="1">
      <alignment horizontal="center" vertical="center" wrapText="1"/>
    </xf>
    <xf numFmtId="0" fontId="24" fillId="11" borderId="0" xfId="0" applyFont="1" applyFill="1" applyAlignment="1">
      <alignment horizontal="left"/>
    </xf>
    <xf numFmtId="0" fontId="17" fillId="14" borderId="7" xfId="0" applyNumberFormat="1" applyFont="1" applyFill="1" applyBorder="1" applyAlignment="1" applyProtection="1">
      <alignment horizontal="center" vertical="center" wrapText="1"/>
    </xf>
    <xf numFmtId="0" fontId="17" fillId="14" borderId="6" xfId="0" applyNumberFormat="1" applyFont="1" applyFill="1" applyBorder="1" applyAlignment="1" applyProtection="1">
      <alignment horizontal="center" vertical="center" wrapText="1"/>
    </xf>
    <xf numFmtId="0" fontId="14" fillId="11" borderId="5" xfId="0" applyFont="1" applyFill="1" applyBorder="1" applyAlignment="1">
      <alignment horizontal="center" vertical="center"/>
    </xf>
    <xf numFmtId="164" fontId="26" fillId="10" borderId="7" xfId="0" applyNumberFormat="1" applyFont="1" applyFill="1" applyBorder="1" applyAlignment="1" applyProtection="1">
      <alignment horizontal="center" vertical="center" wrapText="1"/>
    </xf>
    <xf numFmtId="164" fontId="26" fillId="10" borderId="6" xfId="0" applyNumberFormat="1" applyFont="1" applyFill="1" applyBorder="1" applyAlignment="1" applyProtection="1">
      <alignment horizontal="center" vertical="center" wrapText="1"/>
    </xf>
    <xf numFmtId="0" fontId="26" fillId="10" borderId="7" xfId="0" applyFont="1" applyFill="1" applyBorder="1" applyAlignment="1">
      <alignment horizontal="center" vertical="center" wrapText="1"/>
    </xf>
    <xf numFmtId="0" fontId="26" fillId="10" borderId="6" xfId="0" applyFont="1" applyFill="1" applyBorder="1" applyAlignment="1">
      <alignment horizontal="center" vertical="center" wrapText="1"/>
    </xf>
    <xf numFmtId="164" fontId="26" fillId="10" borderId="16" xfId="0" applyNumberFormat="1" applyFont="1" applyFill="1" applyBorder="1" applyAlignment="1" applyProtection="1">
      <alignment horizontal="center" vertical="center" wrapText="1"/>
    </xf>
    <xf numFmtId="164" fontId="26" fillId="10" borderId="18" xfId="0" applyNumberFormat="1" applyFont="1" applyFill="1" applyBorder="1" applyAlignment="1" applyProtection="1">
      <alignment horizontal="center" vertical="center" wrapText="1"/>
    </xf>
    <xf numFmtId="164" fontId="26" fillId="10" borderId="17" xfId="0" applyNumberFormat="1" applyFont="1" applyFill="1" applyBorder="1" applyAlignment="1" applyProtection="1">
      <alignment horizontal="center" vertical="center" wrapText="1"/>
    </xf>
    <xf numFmtId="0" fontId="13" fillId="11" borderId="0" xfId="0" applyFont="1" applyFill="1" applyAlignment="1">
      <alignment horizontal="center" vertical="top" wrapText="1"/>
    </xf>
    <xf numFmtId="0" fontId="28" fillId="11" borderId="0" xfId="0" applyFont="1" applyFill="1" applyAlignment="1">
      <alignment horizontal="right" vertical="center" wrapText="1"/>
    </xf>
    <xf numFmtId="0" fontId="71" fillId="11" borderId="0" xfId="0" applyFont="1" applyFill="1" applyAlignment="1">
      <alignment horizontal="left" vertical="center" wrapText="1"/>
    </xf>
    <xf numFmtId="0" fontId="71" fillId="11" borderId="0" xfId="0" applyFont="1" applyFill="1" applyAlignment="1">
      <alignment horizontal="left" vertical="top" wrapText="1"/>
    </xf>
    <xf numFmtId="0" fontId="70" fillId="11" borderId="0" xfId="0" applyFont="1" applyFill="1" applyAlignment="1">
      <alignment horizontal="left" vertical="center" wrapText="1"/>
    </xf>
    <xf numFmtId="0" fontId="70" fillId="11" borderId="0" xfId="0" applyFont="1" applyFill="1" applyAlignment="1">
      <alignment vertical="top" wrapText="1"/>
    </xf>
    <xf numFmtId="0" fontId="73" fillId="11" borderId="0" xfId="0" applyFont="1" applyFill="1" applyAlignment="1">
      <alignment horizontal="right" vertical="center" wrapText="1"/>
    </xf>
    <xf numFmtId="0" fontId="70" fillId="11" borderId="0" xfId="0" applyFont="1" applyFill="1" applyAlignment="1">
      <alignment horizontal="left" vertical="top" wrapText="1"/>
    </xf>
    <xf numFmtId="0" fontId="70" fillId="11" borderId="0" xfId="0" applyFont="1" applyFill="1" applyAlignment="1">
      <alignment horizontal="left" vertical="center"/>
    </xf>
    <xf numFmtId="49" fontId="8" fillId="0" borderId="5" xfId="0" applyNumberFormat="1" applyFont="1" applyFill="1" applyBorder="1" applyAlignment="1" applyProtection="1">
      <alignment horizontal="center" vertical="center" wrapText="1"/>
    </xf>
  </cellXfs>
  <cellStyles count="225">
    <cellStyle name="20% - Accent1" xfId="1" builtinId="30" customBuiltin="1"/>
    <cellStyle name="20% - Accent1 2" xfId="85"/>
    <cellStyle name="20% - Accent1 3" xfId="65"/>
    <cellStyle name="20% - Accent1 4" xfId="115"/>
    <cellStyle name="20% - Accent1 5" xfId="168"/>
    <cellStyle name="20% - Accent1 6" xfId="211"/>
    <cellStyle name="20% - Accent2" xfId="2" builtinId="34" customBuiltin="1"/>
    <cellStyle name="20% - Accent2 2" xfId="89"/>
    <cellStyle name="20% - Accent2 3" xfId="111"/>
    <cellStyle name="20% - Accent2 4" xfId="172"/>
    <cellStyle name="20% - Accent2 5" xfId="199"/>
    <cellStyle name="20% - Accent2 6" xfId="212"/>
    <cellStyle name="20% - Accent3" xfId="3" builtinId="38" customBuiltin="1"/>
    <cellStyle name="20% - Accent3 2" xfId="93"/>
    <cellStyle name="20% - Accent3 3" xfId="134"/>
    <cellStyle name="20% - Accent3 4" xfId="153"/>
    <cellStyle name="20% - Accent3 5" xfId="187"/>
    <cellStyle name="20% - Accent3 6" xfId="213"/>
    <cellStyle name="20% - Accent4" xfId="4" builtinId="42" customBuiltin="1"/>
    <cellStyle name="20% - Accent4 2" xfId="97"/>
    <cellStyle name="20% - Accent4 3" xfId="138"/>
    <cellStyle name="20% - Accent4 4" xfId="150"/>
    <cellStyle name="20% - Accent4 5" xfId="184"/>
    <cellStyle name="20% - Accent4 6" xfId="214"/>
    <cellStyle name="20% - Accent5" xfId="5" builtinId="46" customBuiltin="1"/>
    <cellStyle name="20% - Accent5 2" xfId="101"/>
    <cellStyle name="20% - Accent5 3" xfId="142"/>
    <cellStyle name="20% - Accent5 4" xfId="176"/>
    <cellStyle name="20% - Accent5 5" xfId="203"/>
    <cellStyle name="20% - Accent5 6" xfId="215"/>
    <cellStyle name="20% - Accent6" xfId="6" builtinId="50" customBuiltin="1"/>
    <cellStyle name="20% - Accent6 2" xfId="105"/>
    <cellStyle name="20% - Accent6 3" xfId="146"/>
    <cellStyle name="20% - Accent6 4" xfId="180"/>
    <cellStyle name="20% - Accent6 5" xfId="207"/>
    <cellStyle name="20% - Accent6 6" xfId="216"/>
    <cellStyle name="40% - Accent1" xfId="7" builtinId="31" customBuiltin="1"/>
    <cellStyle name="40% - Accent1 2" xfId="86"/>
    <cellStyle name="40% - Accent1 3" xfId="113"/>
    <cellStyle name="40% - Accent1 4" xfId="125"/>
    <cellStyle name="40% - Accent1 5" xfId="165"/>
    <cellStyle name="40% - Accent1 6" xfId="217"/>
    <cellStyle name="40% - Accent2" xfId="8" builtinId="35" customBuiltin="1"/>
    <cellStyle name="40% - Accent2 2" xfId="90"/>
    <cellStyle name="40% - Accent2 3" xfId="110"/>
    <cellStyle name="40% - Accent2 4" xfId="169"/>
    <cellStyle name="40% - Accent2 5" xfId="196"/>
    <cellStyle name="40% - Accent2 6" xfId="218"/>
    <cellStyle name="40% - Accent3" xfId="9" builtinId="39" customBuiltin="1"/>
    <cellStyle name="40% - Accent3 2" xfId="94"/>
    <cellStyle name="40% - Accent3 3" xfId="135"/>
    <cellStyle name="40% - Accent3 4" xfId="81"/>
    <cellStyle name="40% - Accent3 5" xfId="79"/>
    <cellStyle name="40% - Accent3 6" xfId="219"/>
    <cellStyle name="40% - Accent4" xfId="10" builtinId="43" customBuiltin="1"/>
    <cellStyle name="40% - Accent4 2" xfId="98"/>
    <cellStyle name="40% - Accent4 3" xfId="139"/>
    <cellStyle name="40% - Accent4 4" xfId="149"/>
    <cellStyle name="40% - Accent4 5" xfId="183"/>
    <cellStyle name="40% - Accent4 6" xfId="220"/>
    <cellStyle name="40% - Accent5" xfId="11" builtinId="47" customBuiltin="1"/>
    <cellStyle name="40% - Accent5 2" xfId="102"/>
    <cellStyle name="40% - Accent5 3" xfId="143"/>
    <cellStyle name="40% - Accent5 4" xfId="177"/>
    <cellStyle name="40% - Accent5 5" xfId="204"/>
    <cellStyle name="40% - Accent5 6" xfId="221"/>
    <cellStyle name="40% - Accent6" xfId="12" builtinId="51" customBuiltin="1"/>
    <cellStyle name="40% - Accent6 2" xfId="106"/>
    <cellStyle name="40% - Accent6 3" xfId="147"/>
    <cellStyle name="40% - Accent6 4" xfId="181"/>
    <cellStyle name="40% - Accent6 5" xfId="208"/>
    <cellStyle name="40% - Accent6 6" xfId="222"/>
    <cellStyle name="60% - Accent1" xfId="13" builtinId="32" customBuiltin="1"/>
    <cellStyle name="60% - Accent1 2" xfId="87"/>
    <cellStyle name="60% - Accent1 3" xfId="112"/>
    <cellStyle name="60% - Accent1 4" xfId="118"/>
    <cellStyle name="60% - Accent1 5" xfId="158"/>
    <cellStyle name="60% - Accent2" xfId="14" builtinId="36" customBuiltin="1"/>
    <cellStyle name="60% - Accent2 2" xfId="91"/>
    <cellStyle name="60% - Accent2 3" xfId="109"/>
    <cellStyle name="60% - Accent2 4" xfId="126"/>
    <cellStyle name="60% - Accent2 5" xfId="166"/>
    <cellStyle name="60% - Accent3" xfId="15" builtinId="40" customBuiltin="1"/>
    <cellStyle name="60% - Accent3 2" xfId="95"/>
    <cellStyle name="60% - Accent3 3" xfId="136"/>
    <cellStyle name="60% - Accent3 4" xfId="152"/>
    <cellStyle name="60% - Accent3 5" xfId="186"/>
    <cellStyle name="60% - Accent4" xfId="16" builtinId="44" customBuiltin="1"/>
    <cellStyle name="60% - Accent4 2" xfId="99"/>
    <cellStyle name="60% - Accent4 3" xfId="140"/>
    <cellStyle name="60% - Accent4 4" xfId="174"/>
    <cellStyle name="60% - Accent4 5" xfId="201"/>
    <cellStyle name="60% - Accent5" xfId="17" builtinId="48" customBuiltin="1"/>
    <cellStyle name="60% - Accent5 2" xfId="103"/>
    <cellStyle name="60% - Accent5 3" xfId="144"/>
    <cellStyle name="60% - Accent5 4" xfId="178"/>
    <cellStyle name="60% - Accent5 5" xfId="205"/>
    <cellStyle name="60% - Accent6" xfId="18" builtinId="52" customBuiltin="1"/>
    <cellStyle name="60% - Accent6 2" xfId="107"/>
    <cellStyle name="60% - Accent6 3" xfId="148"/>
    <cellStyle name="60% - Accent6 4" xfId="182"/>
    <cellStyle name="60% - Accent6 5" xfId="209"/>
    <cellStyle name="Accent1" xfId="19" builtinId="29" customBuiltin="1"/>
    <cellStyle name="Accent1 2" xfId="84"/>
    <cellStyle name="Accent1 3" xfId="82"/>
    <cellStyle name="Accent1 4" xfId="155"/>
    <cellStyle name="Accent1 5" xfId="189"/>
    <cellStyle name="Accent2" xfId="20" builtinId="33" customBuiltin="1"/>
    <cellStyle name="Accent2 2" xfId="88"/>
    <cellStyle name="Accent2 3" xfId="74"/>
    <cellStyle name="Accent2 4" xfId="66"/>
    <cellStyle name="Accent2 5" xfId="157"/>
    <cellStyle name="Accent3" xfId="21" builtinId="37" customBuiltin="1"/>
    <cellStyle name="Accent3 2" xfId="92"/>
    <cellStyle name="Accent3 3" xfId="108"/>
    <cellStyle name="Accent3 4" xfId="154"/>
    <cellStyle name="Accent3 5" xfId="188"/>
    <cellStyle name="Accent4" xfId="22" builtinId="41" customBuiltin="1"/>
    <cellStyle name="Accent4 2" xfId="96"/>
    <cellStyle name="Accent4 3" xfId="137"/>
    <cellStyle name="Accent4 4" xfId="151"/>
    <cellStyle name="Accent4 5" xfId="185"/>
    <cellStyle name="Accent5" xfId="23" builtinId="45" customBuiltin="1"/>
    <cellStyle name="Accent5 2" xfId="100"/>
    <cellStyle name="Accent5 3" xfId="141"/>
    <cellStyle name="Accent5 4" xfId="175"/>
    <cellStyle name="Accent5 5" xfId="202"/>
    <cellStyle name="Accent6" xfId="24" builtinId="49" customBuiltin="1"/>
    <cellStyle name="Accent6 2" xfId="104"/>
    <cellStyle name="Accent6 3" xfId="145"/>
    <cellStyle name="Accent6 4" xfId="179"/>
    <cellStyle name="Accent6 5" xfId="206"/>
    <cellStyle name="AeE­ [0]_INQUIRY ¿µ¾÷AßAø " xfId="25"/>
    <cellStyle name="AeE­_INQUIRY ¿µ¾÷AßAø " xfId="26"/>
    <cellStyle name="AÞ¸¶ [0]_INQUIRY ¿?¾÷AßAø " xfId="27"/>
    <cellStyle name="AÞ¸¶_INQUIRY ¿?¾÷AßAø " xfId="28"/>
    <cellStyle name="Bad" xfId="29" builtinId="27" customBuiltin="1"/>
    <cellStyle name="C?AØ_¿?¾÷CoE² " xfId="30"/>
    <cellStyle name="C￥AØ_¿μ¾÷CoE² " xfId="31"/>
    <cellStyle name="Calculation" xfId="32" builtinId="22" customBuiltin="1"/>
    <cellStyle name="Calculation 2" xfId="78"/>
    <cellStyle name="Calculation 3" xfId="116"/>
    <cellStyle name="Calculation 4" xfId="173"/>
    <cellStyle name="Calculation 5" xfId="200"/>
    <cellStyle name="Check Cell" xfId="33" builtinId="23" customBuiltin="1"/>
    <cellStyle name="Check Cell 2" xfId="80"/>
    <cellStyle name="Check Cell 3" xfId="114"/>
    <cellStyle name="Check Cell 4" xfId="127"/>
    <cellStyle name="Check Cell 5" xfId="167"/>
    <cellStyle name="Comma" xfId="34" builtinId="3"/>
    <cellStyle name="Comma 2" xfId="129"/>
    <cellStyle name="Comma 3" xfId="223"/>
    <cellStyle name="Comma 5" xfId="132"/>
    <cellStyle name="Explanatory Text" xfId="35" builtinId="53" customBuiltin="1"/>
    <cellStyle name="Good" xfId="36" builtinId="26" customBuiltin="1"/>
    <cellStyle name="Heading 1" xfId="37" builtinId="16" customBuiltin="1"/>
    <cellStyle name="Heading 1 2" xfId="69"/>
    <cellStyle name="Heading 1 3" xfId="122"/>
    <cellStyle name="Heading 1 4" xfId="162"/>
    <cellStyle name="Heading 1 5" xfId="194"/>
    <cellStyle name="Heading 2" xfId="38" builtinId="17" customBuiltin="1"/>
    <cellStyle name="Heading 2 2" xfId="70"/>
    <cellStyle name="Heading 2 3" xfId="121"/>
    <cellStyle name="Heading 2 4" xfId="161"/>
    <cellStyle name="Heading 2 5" xfId="193"/>
    <cellStyle name="Heading 3" xfId="39" builtinId="18" customBuiltin="1"/>
    <cellStyle name="Heading 3 2" xfId="71"/>
    <cellStyle name="Heading 3 3" xfId="120"/>
    <cellStyle name="Heading 3 4" xfId="160"/>
    <cellStyle name="Heading 3 5" xfId="192"/>
    <cellStyle name="Heading 4" xfId="40" builtinId="19" customBuiltin="1"/>
    <cellStyle name="Heading 4 2" xfId="72"/>
    <cellStyle name="Heading 4 3" xfId="119"/>
    <cellStyle name="Heading 4 4" xfId="159"/>
    <cellStyle name="Heading 4 5" xfId="191"/>
    <cellStyle name="Hyperlink" xfId="41" builtinId="8"/>
    <cellStyle name="Input" xfId="42" builtinId="20" customBuiltin="1"/>
    <cellStyle name="Input 2" xfId="76"/>
    <cellStyle name="Input 3" xfId="64"/>
    <cellStyle name="Input 4" xfId="124"/>
    <cellStyle name="Input 5" xfId="164"/>
    <cellStyle name="Linked Cell" xfId="43" builtinId="24" customBuiltin="1"/>
    <cellStyle name="Milliers [0]_      " xfId="44"/>
    <cellStyle name="Milliers_      " xfId="45"/>
    <cellStyle name="Mon?aire [0]_      " xfId="46"/>
    <cellStyle name="Mon?aire_      " xfId="47"/>
    <cellStyle name="Neutral" xfId="48" builtinId="28" customBuiltin="1"/>
    <cellStyle name="Neutral 2" xfId="75"/>
    <cellStyle name="Neutral 3" xfId="67"/>
    <cellStyle name="Neutral 4" xfId="170"/>
    <cellStyle name="Neutral 5" xfId="197"/>
    <cellStyle name="Normal" xfId="0" builtinId="0"/>
    <cellStyle name="Normal 2" xfId="128"/>
    <cellStyle name="Normal 3" xfId="133"/>
    <cellStyle name="Normal 36" xfId="131"/>
    <cellStyle name="Normal 4" xfId="210"/>
    <cellStyle name="Note 2" xfId="224"/>
    <cellStyle name="Output" xfId="49" builtinId="21" customBuiltin="1"/>
    <cellStyle name="Output 2" xfId="77"/>
    <cellStyle name="Output 3" xfId="117"/>
    <cellStyle name="Output 4" xfId="171"/>
    <cellStyle name="Output 5" xfId="198"/>
    <cellStyle name="Percent" xfId="50" builtinId="5"/>
    <cellStyle name="Percent 2" xfId="130"/>
    <cellStyle name="Title" xfId="51" builtinId="15" customBuiltin="1"/>
    <cellStyle name="Title 2" xfId="68"/>
    <cellStyle name="Title 3" xfId="123"/>
    <cellStyle name="Title 4" xfId="163"/>
    <cellStyle name="Title 5" xfId="195"/>
    <cellStyle name="Total" xfId="52" builtinId="25" customBuiltin="1"/>
    <cellStyle name="Total 2" xfId="83"/>
    <cellStyle name="Total 3" xfId="73"/>
    <cellStyle name="Total 4" xfId="156"/>
    <cellStyle name="Total 5" xfId="190"/>
    <cellStyle name="Warning Text" xfId="53"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2"/>
    <cellStyle name="通貨_††††† " xfId="6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0</xdr:col>
      <xdr:colOff>1228725</xdr:colOff>
      <xdr:row>2</xdr:row>
      <xdr:rowOff>76200</xdr:rowOff>
    </xdr:to>
    <xdr:pic>
      <xdr:nvPicPr>
        <xdr:cNvPr id="102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23825"/>
          <a:ext cx="1104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209550</xdr:rowOff>
    </xdr:to>
    <xdr:pic>
      <xdr:nvPicPr>
        <xdr:cNvPr id="2049" name="Picture 4"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923925</xdr:colOff>
      <xdr:row>1</xdr:row>
      <xdr:rowOff>57150</xdr:rowOff>
    </xdr:to>
    <xdr:pic>
      <xdr:nvPicPr>
        <xdr:cNvPr id="3073"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238125</xdr:colOff>
      <xdr:row>1</xdr:row>
      <xdr:rowOff>152400</xdr:rowOff>
    </xdr:to>
    <xdr:pic>
      <xdr:nvPicPr>
        <xdr:cNvPr id="4097"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8191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209550</xdr:colOff>
      <xdr:row>1</xdr:row>
      <xdr:rowOff>142875</xdr:rowOff>
    </xdr:to>
    <xdr:pic>
      <xdr:nvPicPr>
        <xdr:cNvPr id="5121"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8001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1</xdr:row>
      <xdr:rowOff>219075</xdr:rowOff>
    </xdr:to>
    <xdr:pic>
      <xdr:nvPicPr>
        <xdr:cNvPr id="614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0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581025</xdr:colOff>
      <xdr:row>1</xdr:row>
      <xdr:rowOff>152400</xdr:rowOff>
    </xdr:to>
    <xdr:pic>
      <xdr:nvPicPr>
        <xdr:cNvPr id="7169"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4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219075</xdr:rowOff>
    </xdr:to>
    <xdr:pic>
      <xdr:nvPicPr>
        <xdr:cNvPr id="8193"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304800</xdr:colOff>
      <xdr:row>1</xdr:row>
      <xdr:rowOff>95250</xdr:rowOff>
    </xdr:to>
    <xdr:pic>
      <xdr:nvPicPr>
        <xdr:cNvPr id="9217"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19050</xdr:rowOff>
    </xdr:from>
    <xdr:to>
      <xdr:col>2</xdr:col>
      <xdr:colOff>1247775</xdr:colOff>
      <xdr:row>1</xdr:row>
      <xdr:rowOff>209550</xdr:rowOff>
    </xdr:to>
    <xdr:pic>
      <xdr:nvPicPr>
        <xdr:cNvPr id="10241" name="Picture 1" descr="Adobe System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1800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0</xdr:row>
      <xdr:rowOff>19050</xdr:rowOff>
    </xdr:from>
    <xdr:to>
      <xdr:col>2</xdr:col>
      <xdr:colOff>1247775</xdr:colOff>
      <xdr:row>1</xdr:row>
      <xdr:rowOff>209550</xdr:rowOff>
    </xdr:to>
    <xdr:pic>
      <xdr:nvPicPr>
        <xdr:cNvPr id="10242" name="Picture 2" descr="Adobe System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18002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workbookViewId="0">
      <selection activeCell="D13" sqref="D13"/>
    </sheetView>
  </sheetViews>
  <sheetFormatPr defaultRowHeight="15"/>
  <cols>
    <col min="1" max="1" width="9.140625" style="43"/>
    <col min="2" max="2" width="7.140625" style="43" customWidth="1"/>
    <col min="3" max="3" width="57.140625" style="43" customWidth="1"/>
    <col min="4" max="4" width="18.140625" style="154" customWidth="1"/>
    <col min="5" max="5" width="23.5703125" style="43" customWidth="1"/>
    <col min="6" max="9" width="9.140625" style="43"/>
    <col min="10" max="10" width="14.140625" style="43" customWidth="1"/>
    <col min="11" max="16384" width="9.140625" style="43"/>
  </cols>
  <sheetData>
    <row r="1" spans="1:10">
      <c r="A1" s="57" t="s">
        <v>501</v>
      </c>
      <c r="C1" s="58" t="s">
        <v>1188</v>
      </c>
      <c r="D1" s="44"/>
    </row>
    <row r="2" spans="1:10">
      <c r="C2" s="59" t="s">
        <v>1189</v>
      </c>
      <c r="D2" s="44"/>
    </row>
    <row r="3" spans="1:10">
      <c r="D3" s="44"/>
    </row>
    <row r="4" spans="1:10">
      <c r="A4" s="57" t="s">
        <v>502</v>
      </c>
      <c r="D4" s="44"/>
    </row>
    <row r="5" spans="1:10" s="154" customFormat="1" ht="23.25" customHeight="1">
      <c r="A5" s="57"/>
      <c r="C5" s="505" t="s">
        <v>437</v>
      </c>
      <c r="D5" s="684" t="s">
        <v>499</v>
      </c>
      <c r="E5" s="685"/>
      <c r="F5" s="685"/>
      <c r="G5" s="685"/>
    </row>
    <row r="6" spans="1:10" s="154" customFormat="1">
      <c r="A6" s="57"/>
      <c r="C6" s="503" t="s">
        <v>436</v>
      </c>
      <c r="D6" s="686" t="s">
        <v>500</v>
      </c>
      <c r="E6" s="687"/>
      <c r="F6" s="687"/>
      <c r="G6" s="687"/>
    </row>
    <row r="7" spans="1:10" ht="23.25" customHeight="1">
      <c r="C7" s="502" t="s">
        <v>503</v>
      </c>
      <c r="D7" s="690" t="s">
        <v>504</v>
      </c>
      <c r="E7" s="690"/>
      <c r="F7" s="690"/>
      <c r="G7" s="690"/>
      <c r="H7" s="503"/>
      <c r="I7" s="503"/>
    </row>
    <row r="8" spans="1:10" ht="20.25" customHeight="1">
      <c r="C8" s="504" t="s">
        <v>606</v>
      </c>
      <c r="D8" s="690" t="s">
        <v>529</v>
      </c>
      <c r="E8" s="690"/>
      <c r="F8" s="690"/>
      <c r="G8" s="690"/>
      <c r="H8" s="503"/>
      <c r="I8" s="503"/>
    </row>
    <row r="9" spans="1:10" ht="27" customHeight="1">
      <c r="C9" s="505" t="s">
        <v>505</v>
      </c>
      <c r="D9" s="690" t="s">
        <v>622</v>
      </c>
      <c r="E9" s="691"/>
      <c r="F9" s="691"/>
      <c r="G9" s="691"/>
      <c r="H9" s="691"/>
      <c r="I9" s="691"/>
    </row>
    <row r="10" spans="1:10" ht="23.25" customHeight="1">
      <c r="C10" s="506" t="s">
        <v>506</v>
      </c>
      <c r="D10" s="690" t="s">
        <v>613</v>
      </c>
      <c r="E10" s="690"/>
      <c r="F10" s="690"/>
      <c r="G10" s="690"/>
      <c r="H10" s="507"/>
      <c r="I10" s="507"/>
    </row>
    <row r="11" spans="1:10">
      <c r="C11" s="508" t="s">
        <v>157</v>
      </c>
      <c r="D11" s="684" t="s">
        <v>1190</v>
      </c>
      <c r="E11" s="688"/>
      <c r="F11" s="688"/>
      <c r="G11" s="688"/>
      <c r="H11" s="688"/>
      <c r="I11" s="688"/>
    </row>
    <row r="12" spans="1:10">
      <c r="C12" s="509" t="s">
        <v>158</v>
      </c>
      <c r="D12" s="689">
        <v>44956</v>
      </c>
      <c r="E12" s="689"/>
      <c r="F12" s="689"/>
      <c r="G12" s="689"/>
      <c r="H12" s="689"/>
      <c r="I12" s="689"/>
    </row>
    <row r="13" spans="1:10">
      <c r="C13" s="154"/>
      <c r="D13" s="44"/>
      <c r="E13" s="154"/>
      <c r="F13" s="154"/>
      <c r="G13" s="154"/>
      <c r="H13" s="154"/>
      <c r="I13" s="154"/>
    </row>
    <row r="14" spans="1:10">
      <c r="A14" s="57" t="s">
        <v>507</v>
      </c>
      <c r="D14" s="44"/>
    </row>
    <row r="15" spans="1:10">
      <c r="D15" s="44"/>
    </row>
    <row r="16" spans="1:10">
      <c r="C16" s="60" t="s">
        <v>206</v>
      </c>
      <c r="D16" s="61"/>
      <c r="F16" s="62" t="s">
        <v>207</v>
      </c>
      <c r="G16" s="63"/>
      <c r="H16" s="63"/>
      <c r="I16" s="63"/>
      <c r="J16" s="64"/>
    </row>
    <row r="17" spans="3:10">
      <c r="C17" s="65" t="s">
        <v>208</v>
      </c>
      <c r="D17" s="66"/>
      <c r="F17" s="65" t="s">
        <v>209</v>
      </c>
      <c r="G17" s="67"/>
      <c r="H17" s="67"/>
      <c r="I17" s="67"/>
      <c r="J17" s="68"/>
    </row>
    <row r="18" spans="3:10">
      <c r="C18" s="69"/>
      <c r="D18" s="66"/>
      <c r="F18" s="69"/>
      <c r="G18" s="67"/>
      <c r="H18" s="67"/>
      <c r="I18" s="67"/>
      <c r="J18" s="68"/>
    </row>
    <row r="19" spans="3:10">
      <c r="C19" s="70" t="s">
        <v>610</v>
      </c>
      <c r="D19" s="66"/>
      <c r="F19" s="70" t="s">
        <v>498</v>
      </c>
      <c r="G19" s="67"/>
      <c r="H19" s="67"/>
      <c r="I19" s="67"/>
      <c r="J19" s="68"/>
    </row>
    <row r="20" spans="3:10">
      <c r="C20" s="152" t="s">
        <v>773</v>
      </c>
      <c r="D20" s="66"/>
      <c r="F20" s="70" t="s">
        <v>665</v>
      </c>
      <c r="G20" s="67"/>
      <c r="H20" s="67"/>
      <c r="I20" s="67"/>
      <c r="J20" s="68"/>
    </row>
    <row r="21" spans="3:10">
      <c r="C21" s="91" t="s">
        <v>611</v>
      </c>
      <c r="D21" s="72"/>
      <c r="F21" s="71" t="s">
        <v>771</v>
      </c>
      <c r="G21" s="73"/>
      <c r="H21" s="73"/>
      <c r="I21" s="73"/>
      <c r="J21" s="74"/>
    </row>
    <row r="22" spans="3:10">
      <c r="D22" s="44"/>
    </row>
    <row r="23" spans="3:10">
      <c r="D23" s="44"/>
    </row>
    <row r="24" spans="3:10">
      <c r="D24" s="44"/>
    </row>
    <row r="25" spans="3:10">
      <c r="D25" s="44"/>
    </row>
    <row r="26" spans="3:10">
      <c r="D26" s="44"/>
    </row>
    <row r="27" spans="3:10">
      <c r="D27" s="44"/>
    </row>
    <row r="28" spans="3:10">
      <c r="D28" s="44"/>
    </row>
    <row r="29" spans="3:10">
      <c r="D29" s="44"/>
    </row>
    <row r="30" spans="3:10">
      <c r="D30" s="44"/>
    </row>
    <row r="31" spans="3:10">
      <c r="D31" s="44"/>
    </row>
    <row r="32" spans="3:10">
      <c r="D32" s="44"/>
    </row>
    <row r="33" spans="2:12">
      <c r="D33" s="44"/>
    </row>
    <row r="34" spans="2:12">
      <c r="B34" s="52" t="s">
        <v>77</v>
      </c>
      <c r="C34" s="693" t="s">
        <v>78</v>
      </c>
      <c r="D34" s="693"/>
      <c r="E34" s="52" t="s">
        <v>79</v>
      </c>
    </row>
    <row r="35" spans="2:12" s="154" customFormat="1">
      <c r="B35" s="52" t="s">
        <v>657</v>
      </c>
      <c r="C35" s="693" t="s">
        <v>666</v>
      </c>
      <c r="D35" s="693"/>
      <c r="E35" s="52"/>
    </row>
    <row r="36" spans="2:12" s="48" customFormat="1">
      <c r="B36" s="53">
        <v>1</v>
      </c>
      <c r="C36" s="692" t="s">
        <v>774</v>
      </c>
      <c r="D36" s="692"/>
      <c r="E36" s="93" t="s">
        <v>82</v>
      </c>
    </row>
    <row r="37" spans="2:12" s="48" customFormat="1">
      <c r="B37" s="53">
        <v>2</v>
      </c>
      <c r="C37" s="692" t="s">
        <v>775</v>
      </c>
      <c r="D37" s="692"/>
      <c r="E37" s="93" t="s">
        <v>80</v>
      </c>
    </row>
    <row r="38" spans="2:12" s="48" customFormat="1">
      <c r="B38" s="53">
        <v>3</v>
      </c>
      <c r="C38" s="692" t="s">
        <v>81</v>
      </c>
      <c r="D38" s="692"/>
      <c r="E38" s="93" t="s">
        <v>83</v>
      </c>
      <c r="J38" s="49"/>
      <c r="K38" s="50"/>
      <c r="L38" s="51"/>
    </row>
    <row r="39" spans="2:12">
      <c r="B39" s="53">
        <v>4</v>
      </c>
      <c r="C39" s="692" t="s">
        <v>143</v>
      </c>
      <c r="D39" s="692"/>
      <c r="E39" s="93" t="s">
        <v>144</v>
      </c>
      <c r="J39" s="45"/>
      <c r="K39" s="46"/>
      <c r="L39" s="47"/>
    </row>
    <row r="40" spans="2:12">
      <c r="B40" s="53">
        <v>5</v>
      </c>
      <c r="C40" s="692" t="s">
        <v>145</v>
      </c>
      <c r="D40" s="692"/>
      <c r="E40" s="54" t="s">
        <v>146</v>
      </c>
    </row>
    <row r="41" spans="2:12">
      <c r="B41" s="53">
        <v>6</v>
      </c>
      <c r="C41" s="692" t="s">
        <v>147</v>
      </c>
      <c r="D41" s="692"/>
      <c r="E41" s="54" t="s">
        <v>148</v>
      </c>
    </row>
    <row r="42" spans="2:12">
      <c r="B42" s="53">
        <v>7</v>
      </c>
      <c r="C42" s="692" t="s">
        <v>149</v>
      </c>
      <c r="D42" s="692"/>
      <c r="E42" s="54" t="s">
        <v>150</v>
      </c>
    </row>
    <row r="43" spans="2:12">
      <c r="B43" s="53">
        <v>8</v>
      </c>
      <c r="C43" s="692" t="s">
        <v>151</v>
      </c>
      <c r="D43" s="692"/>
      <c r="E43" s="54" t="s">
        <v>153</v>
      </c>
    </row>
    <row r="44" spans="2:12">
      <c r="B44" s="53">
        <v>9</v>
      </c>
      <c r="C44" s="692" t="s">
        <v>152</v>
      </c>
      <c r="D44" s="692"/>
      <c r="E44" s="54" t="s">
        <v>154</v>
      </c>
    </row>
    <row r="45" spans="2:12">
      <c r="B45" s="162">
        <v>10</v>
      </c>
      <c r="C45" s="692" t="s">
        <v>397</v>
      </c>
      <c r="D45" s="692"/>
      <c r="E45" s="161"/>
    </row>
    <row r="46" spans="2:12" s="154" customFormat="1">
      <c r="B46" s="162" t="s">
        <v>663</v>
      </c>
      <c r="C46" s="692" t="s">
        <v>667</v>
      </c>
      <c r="D46" s="692"/>
      <c r="E46" s="161" t="s">
        <v>770</v>
      </c>
    </row>
    <row r="49" spans="2:5">
      <c r="B49" s="43" t="s">
        <v>456</v>
      </c>
    </row>
    <row r="51" spans="2:5" s="154" customFormat="1">
      <c r="D51" s="154" t="s">
        <v>488</v>
      </c>
      <c r="E51" s="154" t="s">
        <v>482</v>
      </c>
    </row>
    <row r="52" spans="2:5">
      <c r="B52" s="43" t="s">
        <v>457</v>
      </c>
      <c r="C52" s="43" t="s">
        <v>438</v>
      </c>
      <c r="D52" s="56" t="s">
        <v>481</v>
      </c>
    </row>
    <row r="53" spans="2:5">
      <c r="B53" s="43" t="s">
        <v>458</v>
      </c>
      <c r="C53" s="43" t="s">
        <v>400</v>
      </c>
      <c r="D53" s="56" t="s">
        <v>481</v>
      </c>
    </row>
    <row r="54" spans="2:5">
      <c r="B54" s="43" t="s">
        <v>459</v>
      </c>
      <c r="C54" s="43" t="s">
        <v>439</v>
      </c>
      <c r="D54" s="56" t="s">
        <v>487</v>
      </c>
      <c r="E54" s="43" t="s">
        <v>483</v>
      </c>
    </row>
    <row r="55" spans="2:5">
      <c r="B55" s="43" t="s">
        <v>460</v>
      </c>
      <c r="C55" s="43" t="s">
        <v>440</v>
      </c>
      <c r="D55" s="56" t="s">
        <v>448</v>
      </c>
      <c r="E55" s="43" t="s">
        <v>484</v>
      </c>
    </row>
    <row r="56" spans="2:5">
      <c r="B56" s="43" t="s">
        <v>461</v>
      </c>
      <c r="C56" s="43" t="s">
        <v>441</v>
      </c>
      <c r="D56" s="56" t="s">
        <v>448</v>
      </c>
      <c r="E56" s="43" t="s">
        <v>484</v>
      </c>
    </row>
    <row r="57" spans="2:5">
      <c r="B57" s="43" t="s">
        <v>462</v>
      </c>
      <c r="C57" s="43" t="s">
        <v>442</v>
      </c>
      <c r="D57" s="56" t="s">
        <v>448</v>
      </c>
      <c r="E57" s="43" t="s">
        <v>485</v>
      </c>
    </row>
    <row r="58" spans="2:5">
      <c r="B58" s="43" t="s">
        <v>463</v>
      </c>
      <c r="C58" s="43" t="s">
        <v>393</v>
      </c>
      <c r="D58" s="56" t="s">
        <v>448</v>
      </c>
      <c r="E58" s="43" t="s">
        <v>486</v>
      </c>
    </row>
    <row r="59" spans="2:5">
      <c r="B59" s="43" t="s">
        <v>464</v>
      </c>
      <c r="C59" s="43" t="s">
        <v>394</v>
      </c>
      <c r="D59" s="56" t="s">
        <v>448</v>
      </c>
      <c r="E59" s="43" t="s">
        <v>489</v>
      </c>
    </row>
    <row r="60" spans="2:5">
      <c r="B60" s="43" t="s">
        <v>465</v>
      </c>
      <c r="C60" s="43" t="s">
        <v>395</v>
      </c>
      <c r="D60" s="56" t="s">
        <v>448</v>
      </c>
      <c r="E60" s="43" t="s">
        <v>485</v>
      </c>
    </row>
    <row r="61" spans="2:5">
      <c r="B61" s="43" t="s">
        <v>466</v>
      </c>
      <c r="C61" s="43" t="s">
        <v>443</v>
      </c>
      <c r="D61" s="56" t="s">
        <v>448</v>
      </c>
      <c r="E61" s="43" t="s">
        <v>485</v>
      </c>
    </row>
    <row r="62" spans="2:5">
      <c r="B62" s="43" t="s">
        <v>467</v>
      </c>
      <c r="C62" s="43" t="s">
        <v>399</v>
      </c>
      <c r="D62" s="56" t="s">
        <v>481</v>
      </c>
      <c r="E62" s="43" t="s">
        <v>490</v>
      </c>
    </row>
    <row r="63" spans="2:5">
      <c r="B63" s="43" t="s">
        <v>468</v>
      </c>
      <c r="C63" s="43" t="s">
        <v>444</v>
      </c>
      <c r="D63" s="56" t="s">
        <v>481</v>
      </c>
    </row>
    <row r="64" spans="2:5">
      <c r="B64" s="43" t="s">
        <v>469</v>
      </c>
      <c r="C64" s="43" t="s">
        <v>392</v>
      </c>
      <c r="D64" s="56" t="s">
        <v>481</v>
      </c>
    </row>
    <row r="65" spans="2:5">
      <c r="B65" s="43" t="s">
        <v>470</v>
      </c>
      <c r="C65" s="43" t="s">
        <v>445</v>
      </c>
      <c r="D65" s="56" t="s">
        <v>481</v>
      </c>
      <c r="E65" s="43" t="s">
        <v>491</v>
      </c>
    </row>
    <row r="66" spans="2:5">
      <c r="B66" s="43" t="s">
        <v>471</v>
      </c>
      <c r="C66" s="43" t="s">
        <v>446</v>
      </c>
      <c r="D66" s="56" t="s">
        <v>481</v>
      </c>
      <c r="E66" s="43" t="s">
        <v>492</v>
      </c>
    </row>
    <row r="67" spans="2:5">
      <c r="B67" s="43" t="s">
        <v>472</v>
      </c>
      <c r="C67" s="43" t="s">
        <v>447</v>
      </c>
      <c r="D67" s="56" t="s">
        <v>481</v>
      </c>
    </row>
    <row r="68" spans="2:5">
      <c r="B68" s="43" t="s">
        <v>473</v>
      </c>
      <c r="C68" s="43" t="s">
        <v>449</v>
      </c>
      <c r="D68" s="56" t="s">
        <v>448</v>
      </c>
      <c r="E68" s="43" t="s">
        <v>493</v>
      </c>
    </row>
    <row r="69" spans="2:5">
      <c r="B69" s="43" t="s">
        <v>474</v>
      </c>
      <c r="C69" s="43" t="s">
        <v>401</v>
      </c>
      <c r="D69" s="56" t="s">
        <v>448</v>
      </c>
      <c r="E69" s="43" t="s">
        <v>493</v>
      </c>
    </row>
    <row r="70" spans="2:5">
      <c r="B70" s="43" t="s">
        <v>475</v>
      </c>
      <c r="C70" s="43" t="s">
        <v>450</v>
      </c>
      <c r="D70" s="56" t="s">
        <v>448</v>
      </c>
      <c r="E70" s="43" t="s">
        <v>485</v>
      </c>
    </row>
    <row r="71" spans="2:5">
      <c r="B71" s="43" t="s">
        <v>476</v>
      </c>
      <c r="C71" s="43" t="s">
        <v>451</v>
      </c>
      <c r="D71" s="56" t="s">
        <v>448</v>
      </c>
      <c r="E71" s="43" t="s">
        <v>485</v>
      </c>
    </row>
    <row r="72" spans="2:5">
      <c r="B72" s="43" t="s">
        <v>477</v>
      </c>
      <c r="C72" s="43" t="s">
        <v>452</v>
      </c>
      <c r="D72" s="56" t="s">
        <v>481</v>
      </c>
      <c r="E72" s="43" t="s">
        <v>494</v>
      </c>
    </row>
    <row r="73" spans="2:5">
      <c r="B73" s="43" t="s">
        <v>478</v>
      </c>
      <c r="C73" s="43" t="s">
        <v>453</v>
      </c>
      <c r="D73" s="56" t="s">
        <v>448</v>
      </c>
      <c r="E73" s="43" t="s">
        <v>495</v>
      </c>
    </row>
    <row r="74" spans="2:5">
      <c r="B74" s="43" t="s">
        <v>479</v>
      </c>
      <c r="C74" s="43" t="s">
        <v>454</v>
      </c>
      <c r="D74" s="56" t="s">
        <v>448</v>
      </c>
      <c r="E74" s="43" t="s">
        <v>496</v>
      </c>
    </row>
    <row r="75" spans="2:5">
      <c r="B75" s="43" t="s">
        <v>480</v>
      </c>
      <c r="C75" s="43" t="s">
        <v>455</v>
      </c>
      <c r="D75" s="56" t="s">
        <v>448</v>
      </c>
      <c r="E75" s="43" t="s">
        <v>497</v>
      </c>
    </row>
    <row r="76" spans="2:5">
      <c r="D76" s="56"/>
    </row>
  </sheetData>
  <mergeCells count="21">
    <mergeCell ref="C45:D45"/>
    <mergeCell ref="C46:D46"/>
    <mergeCell ref="C44:D44"/>
    <mergeCell ref="C34:D34"/>
    <mergeCell ref="C40:D40"/>
    <mergeCell ref="C41:D41"/>
    <mergeCell ref="C42:D42"/>
    <mergeCell ref="C43:D43"/>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CU91"/>
  <sheetViews>
    <sheetView topLeftCell="A64" zoomScale="85" zoomScaleNormal="85" zoomScaleSheetLayoutView="80" workbookViewId="0">
      <selection activeCell="E20" sqref="E20"/>
    </sheetView>
  </sheetViews>
  <sheetFormatPr defaultRowHeight="12.75"/>
  <cols>
    <col min="1" max="1" width="67.140625" style="144" customWidth="1"/>
    <col min="2" max="2" width="12.5703125" style="144" customWidth="1"/>
    <col min="3" max="3" width="11.28515625" style="144" customWidth="1"/>
    <col min="4" max="4" width="37.140625" style="144" customWidth="1"/>
    <col min="5" max="5" width="36.140625" style="144" customWidth="1"/>
    <col min="6" max="6" width="12.7109375" style="144" bestFit="1" customWidth="1"/>
    <col min="7" max="16384" width="9.140625" style="144"/>
  </cols>
  <sheetData>
    <row r="1" spans="1:5" ht="23.25" customHeight="1">
      <c r="A1" s="694" t="s">
        <v>581</v>
      </c>
      <c r="B1" s="694"/>
      <c r="C1" s="694"/>
      <c r="D1" s="694"/>
      <c r="E1" s="694"/>
    </row>
    <row r="2" spans="1:5" ht="27.75" customHeight="1">
      <c r="A2" s="695" t="s">
        <v>155</v>
      </c>
      <c r="B2" s="695"/>
      <c r="C2" s="695"/>
      <c r="D2" s="695"/>
      <c r="E2" s="695"/>
    </row>
    <row r="3" spans="1:5" ht="15" customHeight="1">
      <c r="A3" s="696" t="s">
        <v>156</v>
      </c>
      <c r="B3" s="696"/>
      <c r="C3" s="696"/>
      <c r="D3" s="696"/>
      <c r="E3" s="696"/>
    </row>
    <row r="4" spans="1:5" ht="18.75" customHeight="1">
      <c r="A4" s="696"/>
      <c r="B4" s="696"/>
      <c r="C4" s="696"/>
      <c r="D4" s="696"/>
      <c r="E4" s="696"/>
    </row>
    <row r="5" spans="1:5">
      <c r="A5" s="697" t="s">
        <v>1191</v>
      </c>
      <c r="B5" s="697"/>
      <c r="C5" s="697"/>
      <c r="D5" s="697"/>
      <c r="E5" s="697"/>
    </row>
    <row r="6" spans="1:5">
      <c r="A6" s="433"/>
      <c r="B6" s="433"/>
      <c r="C6" s="433"/>
      <c r="D6" s="433"/>
      <c r="E6" s="437"/>
    </row>
    <row r="7" spans="1:5" ht="31.5" customHeight="1">
      <c r="A7" s="194" t="s">
        <v>437</v>
      </c>
      <c r="B7" s="698" t="s">
        <v>499</v>
      </c>
      <c r="C7" s="698"/>
      <c r="D7" s="698"/>
      <c r="E7" s="698"/>
    </row>
    <row r="8" spans="1:5" ht="15" customHeight="1">
      <c r="A8" s="192" t="s">
        <v>436</v>
      </c>
      <c r="B8" s="699" t="s">
        <v>500</v>
      </c>
      <c r="C8" s="700"/>
      <c r="D8" s="700"/>
      <c r="E8" s="700"/>
    </row>
    <row r="9" spans="1:5" ht="25.5" customHeight="1">
      <c r="A9" s="431" t="s">
        <v>503</v>
      </c>
      <c r="B9" s="698" t="s">
        <v>609</v>
      </c>
      <c r="C9" s="698"/>
      <c r="D9" s="698"/>
      <c r="E9" s="698"/>
    </row>
    <row r="10" spans="1:5" ht="24.75" customHeight="1">
      <c r="A10" s="435" t="s">
        <v>602</v>
      </c>
      <c r="B10" s="704" t="s">
        <v>529</v>
      </c>
      <c r="C10" s="704"/>
      <c r="D10" s="704"/>
      <c r="E10" s="704"/>
    </row>
    <row r="11" spans="1:5" ht="25.5" customHeight="1">
      <c r="A11" s="194" t="s">
        <v>505</v>
      </c>
      <c r="B11" s="698" t="s">
        <v>612</v>
      </c>
      <c r="C11" s="698"/>
      <c r="D11" s="698"/>
      <c r="E11" s="698"/>
    </row>
    <row r="12" spans="1:5" ht="21" customHeight="1">
      <c r="A12" s="183" t="s">
        <v>506</v>
      </c>
      <c r="B12" s="704" t="s">
        <v>613</v>
      </c>
      <c r="C12" s="704"/>
      <c r="D12" s="704"/>
      <c r="E12" s="704"/>
    </row>
    <row r="13" spans="1:5" ht="15" customHeight="1">
      <c r="A13" s="184" t="s">
        <v>157</v>
      </c>
      <c r="B13" s="701" t="s">
        <v>1190</v>
      </c>
      <c r="C13" s="698"/>
      <c r="D13" s="698"/>
      <c r="E13" s="698"/>
    </row>
    <row r="14" spans="1:5" ht="15" customHeight="1">
      <c r="A14" s="284" t="s">
        <v>158</v>
      </c>
      <c r="B14" s="703">
        <v>44956</v>
      </c>
      <c r="C14" s="703"/>
      <c r="D14" s="703"/>
      <c r="E14" s="703"/>
    </row>
    <row r="15" spans="1:5">
      <c r="A15" s="284"/>
      <c r="B15" s="284"/>
      <c r="C15" s="284"/>
      <c r="D15" s="284"/>
      <c r="E15" s="437"/>
    </row>
    <row r="16" spans="1:5" ht="84.75" customHeight="1">
      <c r="A16" s="541" t="s">
        <v>159</v>
      </c>
      <c r="B16" s="541" t="s">
        <v>160</v>
      </c>
      <c r="C16" s="257" t="s">
        <v>161</v>
      </c>
      <c r="D16" s="599" t="s">
        <v>1192</v>
      </c>
      <c r="E16" s="541" t="s">
        <v>800</v>
      </c>
    </row>
    <row r="17" spans="1:99" ht="39" customHeight="1">
      <c r="A17" s="239" t="s">
        <v>162</v>
      </c>
      <c r="B17" s="259" t="s">
        <v>16</v>
      </c>
      <c r="C17" s="259"/>
      <c r="D17" s="197">
        <v>-19093606999</v>
      </c>
      <c r="E17" s="197">
        <v>30315204423</v>
      </c>
    </row>
    <row r="18" spans="1:99" ht="39" customHeight="1">
      <c r="A18" s="234" t="s">
        <v>628</v>
      </c>
      <c r="B18" s="191" t="s">
        <v>17</v>
      </c>
      <c r="C18" s="191"/>
      <c r="D18" s="202">
        <v>1754103945</v>
      </c>
      <c r="E18" s="202">
        <v>1744027794</v>
      </c>
      <c r="F18" s="679"/>
    </row>
    <row r="19" spans="1:99" ht="39" customHeight="1">
      <c r="A19" s="299" t="s">
        <v>629</v>
      </c>
      <c r="B19" s="204" t="s">
        <v>630</v>
      </c>
      <c r="C19" s="191"/>
      <c r="D19" s="202">
        <v>1209829972</v>
      </c>
      <c r="E19" s="202">
        <v>1404720528</v>
      </c>
    </row>
    <row r="20" spans="1:99" ht="39" customHeight="1">
      <c r="A20" s="299" t="s">
        <v>631</v>
      </c>
      <c r="B20" s="204" t="s">
        <v>632</v>
      </c>
      <c r="C20" s="191"/>
      <c r="D20" s="202">
        <v>544273973</v>
      </c>
      <c r="E20" s="198">
        <v>339307266</v>
      </c>
    </row>
    <row r="21" spans="1:99" ht="39" customHeight="1">
      <c r="A21" s="234" t="s">
        <v>163</v>
      </c>
      <c r="B21" s="191" t="s">
        <v>18</v>
      </c>
      <c r="C21" s="191"/>
      <c r="D21" s="202">
        <v>1593692656</v>
      </c>
      <c r="E21" s="202">
        <v>1074305829</v>
      </c>
    </row>
    <row r="22" spans="1:99" ht="39" customHeight="1">
      <c r="A22" s="271" t="s">
        <v>583</v>
      </c>
      <c r="B22" s="206" t="s">
        <v>584</v>
      </c>
      <c r="C22" s="191"/>
      <c r="D22" s="202">
        <v>1467117314</v>
      </c>
      <c r="E22" s="202">
        <v>1074305829</v>
      </c>
    </row>
    <row r="23" spans="1:99" ht="43.5" customHeight="1">
      <c r="A23" s="272" t="s">
        <v>585</v>
      </c>
      <c r="B23" s="206" t="s">
        <v>586</v>
      </c>
      <c r="C23" s="191"/>
      <c r="D23" s="202">
        <v>126575342</v>
      </c>
      <c r="E23" s="202">
        <v>0</v>
      </c>
      <c r="G23" s="398"/>
      <c r="H23" s="398"/>
      <c r="I23" s="398"/>
      <c r="J23" s="398"/>
      <c r="K23" s="398"/>
      <c r="L23" s="398"/>
      <c r="M23" s="398"/>
      <c r="N23" s="398"/>
      <c r="O23" s="398"/>
      <c r="P23" s="398"/>
      <c r="Q23" s="398"/>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8"/>
      <c r="AR23" s="398"/>
      <c r="AS23" s="398"/>
      <c r="AT23" s="398"/>
      <c r="AU23" s="398"/>
      <c r="AV23" s="398"/>
      <c r="AW23" s="398"/>
      <c r="AX23" s="398"/>
      <c r="AY23" s="398"/>
      <c r="AZ23" s="398"/>
      <c r="BA23" s="398"/>
      <c r="BB23" s="398"/>
      <c r="BC23" s="398"/>
      <c r="BD23" s="398"/>
      <c r="BE23" s="398"/>
      <c r="BF23" s="398"/>
      <c r="BG23" s="398"/>
      <c r="BH23" s="398"/>
      <c r="BI23" s="398"/>
      <c r="BJ23" s="398"/>
      <c r="BK23" s="398"/>
      <c r="BL23" s="398"/>
      <c r="BM23" s="398"/>
      <c r="BN23" s="398"/>
      <c r="BO23" s="398"/>
      <c r="BP23" s="398"/>
      <c r="BQ23" s="398"/>
      <c r="BR23" s="398"/>
      <c r="BS23" s="398"/>
      <c r="BT23" s="398"/>
      <c r="BU23" s="398"/>
      <c r="BV23" s="398"/>
      <c r="BW23" s="398"/>
      <c r="BX23" s="398"/>
      <c r="BY23" s="398"/>
      <c r="BZ23" s="398"/>
      <c r="CA23" s="398"/>
      <c r="CB23" s="398"/>
      <c r="CC23" s="398"/>
      <c r="CD23" s="398"/>
      <c r="CE23" s="398"/>
      <c r="CF23" s="398"/>
      <c r="CG23" s="398"/>
      <c r="CH23" s="398"/>
      <c r="CI23" s="398"/>
      <c r="CJ23" s="398"/>
      <c r="CK23" s="398"/>
      <c r="CL23" s="398"/>
      <c r="CM23" s="398"/>
    </row>
    <row r="24" spans="1:99" s="55" customFormat="1" ht="39" customHeight="1">
      <c r="A24" s="256" t="s">
        <v>164</v>
      </c>
      <c r="B24" s="255" t="s">
        <v>27</v>
      </c>
      <c r="C24" s="255"/>
      <c r="D24" s="202">
        <v>2118817045</v>
      </c>
      <c r="E24" s="202">
        <v>16082336009</v>
      </c>
      <c r="F24" s="398"/>
      <c r="G24" s="398"/>
      <c r="H24" s="398"/>
      <c r="I24" s="398"/>
      <c r="J24" s="398"/>
      <c r="K24" s="398"/>
      <c r="L24" s="398"/>
      <c r="M24" s="398"/>
      <c r="N24" s="398"/>
      <c r="O24" s="398"/>
      <c r="P24" s="398"/>
      <c r="Q24" s="398"/>
      <c r="R24" s="398"/>
      <c r="S24" s="398"/>
      <c r="T24" s="398"/>
      <c r="U24" s="398"/>
      <c r="V24" s="398"/>
      <c r="W24" s="398"/>
      <c r="X24" s="398"/>
      <c r="Y24" s="398"/>
      <c r="Z24" s="398"/>
      <c r="AA24" s="398"/>
      <c r="AB24" s="398"/>
      <c r="AC24" s="398"/>
      <c r="AD24" s="398"/>
      <c r="AE24" s="398"/>
      <c r="AF24" s="398"/>
      <c r="AG24" s="398"/>
      <c r="AH24" s="398"/>
      <c r="AI24" s="398"/>
      <c r="AJ24" s="398"/>
      <c r="AK24" s="398"/>
      <c r="AL24" s="398"/>
      <c r="AM24" s="398"/>
      <c r="AN24" s="398"/>
      <c r="AO24" s="398"/>
      <c r="AP24" s="398"/>
      <c r="AQ24" s="398"/>
      <c r="AR24" s="398"/>
      <c r="AS24" s="398"/>
      <c r="AT24" s="398"/>
      <c r="AU24" s="398"/>
      <c r="AV24" s="398"/>
      <c r="AW24" s="398"/>
      <c r="AX24" s="398"/>
      <c r="AY24" s="398"/>
      <c r="AZ24" s="398"/>
      <c r="BA24" s="398"/>
      <c r="BB24" s="398"/>
      <c r="BC24" s="398"/>
      <c r="BD24" s="398"/>
      <c r="BE24" s="398"/>
      <c r="BF24" s="398"/>
      <c r="BG24" s="398"/>
      <c r="BH24" s="398"/>
      <c r="BI24" s="398"/>
      <c r="BJ24" s="398"/>
      <c r="BK24" s="398"/>
      <c r="BL24" s="398"/>
      <c r="BM24" s="398"/>
      <c r="BN24" s="398"/>
      <c r="BO24" s="398"/>
      <c r="BP24" s="398"/>
      <c r="BQ24" s="398"/>
      <c r="BR24" s="398"/>
      <c r="BS24" s="398"/>
      <c r="BT24" s="398"/>
      <c r="BU24" s="398"/>
      <c r="BV24" s="398"/>
      <c r="BW24" s="398"/>
      <c r="BX24" s="398"/>
      <c r="BY24" s="398"/>
      <c r="BZ24" s="398"/>
      <c r="CA24" s="398"/>
      <c r="CB24" s="398"/>
      <c r="CC24" s="398"/>
      <c r="CD24" s="398"/>
      <c r="CE24" s="398"/>
      <c r="CF24" s="398"/>
      <c r="CG24" s="398"/>
      <c r="CH24" s="398"/>
      <c r="CI24" s="398"/>
      <c r="CJ24" s="398"/>
      <c r="CK24" s="398"/>
      <c r="CL24" s="398"/>
      <c r="CM24" s="398"/>
    </row>
    <row r="25" spans="1:99" s="55" customFormat="1" ht="39" customHeight="1">
      <c r="A25" s="256" t="s">
        <v>165</v>
      </c>
      <c r="B25" s="255" t="s">
        <v>28</v>
      </c>
      <c r="C25" s="255"/>
      <c r="D25" s="202">
        <v>-24560220645</v>
      </c>
      <c r="E25" s="202">
        <v>11414534791</v>
      </c>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c r="AM25" s="398"/>
      <c r="AN25" s="398"/>
      <c r="AO25" s="398"/>
      <c r="AP25" s="398"/>
      <c r="AQ25" s="398"/>
      <c r="AR25" s="398"/>
      <c r="AS25" s="398"/>
      <c r="AT25" s="398"/>
      <c r="AU25" s="398"/>
      <c r="AV25" s="398"/>
      <c r="AW25" s="398"/>
      <c r="AX25" s="398"/>
      <c r="AY25" s="398"/>
      <c r="AZ25" s="398"/>
      <c r="BA25" s="398"/>
      <c r="BB25" s="398"/>
      <c r="BC25" s="398"/>
      <c r="BD25" s="398"/>
      <c r="BE25" s="398"/>
      <c r="BF25" s="398"/>
      <c r="BG25" s="398"/>
      <c r="BH25" s="398"/>
      <c r="BI25" s="398"/>
      <c r="BJ25" s="398"/>
      <c r="BK25" s="398"/>
      <c r="BL25" s="398"/>
      <c r="BM25" s="398"/>
      <c r="BN25" s="398"/>
      <c r="BO25" s="398"/>
      <c r="BP25" s="398"/>
      <c r="BQ25" s="398"/>
      <c r="BR25" s="398"/>
      <c r="BS25" s="398"/>
      <c r="BT25" s="398"/>
      <c r="BU25" s="398"/>
      <c r="BV25" s="398"/>
      <c r="BW25" s="398"/>
      <c r="BX25" s="398"/>
      <c r="BY25" s="398"/>
      <c r="BZ25" s="398"/>
      <c r="CA25" s="398"/>
      <c r="CB25" s="398"/>
      <c r="CC25" s="398"/>
      <c r="CD25" s="398"/>
      <c r="CE25" s="398"/>
      <c r="CF25" s="398"/>
      <c r="CG25" s="398"/>
      <c r="CH25" s="398"/>
      <c r="CI25" s="398"/>
      <c r="CJ25" s="398"/>
      <c r="CK25" s="398"/>
      <c r="CL25" s="398"/>
      <c r="CM25" s="398"/>
      <c r="CN25" s="398"/>
      <c r="CO25" s="398"/>
      <c r="CP25" s="398"/>
      <c r="CQ25" s="398"/>
      <c r="CR25" s="398"/>
      <c r="CS25" s="398"/>
      <c r="CT25" s="398"/>
      <c r="CU25" s="398"/>
    </row>
    <row r="26" spans="1:99" ht="39" customHeight="1">
      <c r="A26" s="234" t="s">
        <v>166</v>
      </c>
      <c r="B26" s="191" t="s">
        <v>29</v>
      </c>
      <c r="C26" s="191"/>
      <c r="D26" s="202">
        <v>0</v>
      </c>
      <c r="E26" s="202">
        <v>0</v>
      </c>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c r="AM26" s="398"/>
      <c r="AN26" s="398"/>
      <c r="AO26" s="398"/>
      <c r="AP26" s="398"/>
      <c r="AQ26" s="398"/>
      <c r="AR26" s="398"/>
      <c r="AS26" s="398"/>
      <c r="AT26" s="398"/>
      <c r="AU26" s="398"/>
      <c r="AV26" s="398"/>
      <c r="AW26" s="398"/>
      <c r="AX26" s="398"/>
      <c r="AY26" s="398"/>
      <c r="AZ26" s="398"/>
      <c r="BA26" s="398"/>
      <c r="BB26" s="398"/>
      <c r="BC26" s="398"/>
      <c r="BD26" s="398"/>
      <c r="BE26" s="398"/>
      <c r="BF26" s="398"/>
      <c r="BG26" s="398"/>
      <c r="BH26" s="398"/>
      <c r="BI26" s="398"/>
      <c r="BJ26" s="398"/>
      <c r="BK26" s="398"/>
      <c r="BL26" s="398"/>
      <c r="BM26" s="398"/>
      <c r="BN26" s="398"/>
      <c r="BO26" s="398"/>
      <c r="BP26" s="398"/>
      <c r="BQ26" s="398"/>
      <c r="BR26" s="398"/>
      <c r="BS26" s="398"/>
      <c r="BT26" s="398"/>
      <c r="BU26" s="398"/>
      <c r="BV26" s="398"/>
      <c r="BW26" s="398"/>
      <c r="BX26" s="398"/>
      <c r="BY26" s="398"/>
      <c r="BZ26" s="398"/>
      <c r="CA26" s="398"/>
      <c r="CB26" s="398"/>
      <c r="CC26" s="398"/>
      <c r="CD26" s="398"/>
      <c r="CE26" s="398"/>
      <c r="CF26" s="398"/>
      <c r="CG26" s="398"/>
      <c r="CH26" s="398"/>
      <c r="CI26" s="398"/>
      <c r="CJ26" s="398"/>
      <c r="CK26" s="398"/>
      <c r="CL26" s="398"/>
      <c r="CM26" s="398"/>
      <c r="CN26" s="398"/>
      <c r="CO26" s="398"/>
      <c r="CP26" s="398"/>
      <c r="CQ26" s="398"/>
      <c r="CR26" s="398"/>
      <c r="CS26" s="398"/>
      <c r="CT26" s="398"/>
      <c r="CU26" s="398"/>
    </row>
    <row r="27" spans="1:99" ht="39" customHeight="1">
      <c r="A27" s="234" t="s">
        <v>167</v>
      </c>
      <c r="B27" s="191" t="s">
        <v>30</v>
      </c>
      <c r="C27" s="191"/>
      <c r="D27" s="202">
        <v>0</v>
      </c>
      <c r="E27" s="202">
        <v>0</v>
      </c>
      <c r="F27" s="398"/>
      <c r="G27" s="398"/>
      <c r="H27" s="398"/>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8"/>
      <c r="AL27" s="398"/>
      <c r="AM27" s="398"/>
      <c r="AN27" s="398"/>
      <c r="AO27" s="398"/>
      <c r="AP27" s="398"/>
      <c r="AQ27" s="398"/>
      <c r="AR27" s="398"/>
      <c r="AS27" s="398"/>
      <c r="AT27" s="398"/>
      <c r="AU27" s="398"/>
      <c r="AV27" s="398"/>
      <c r="AW27" s="398"/>
      <c r="AX27" s="398"/>
      <c r="AY27" s="398"/>
      <c r="AZ27" s="398"/>
      <c r="BA27" s="398"/>
      <c r="BB27" s="398"/>
      <c r="BC27" s="398"/>
      <c r="BD27" s="398"/>
      <c r="BE27" s="398"/>
      <c r="BF27" s="398"/>
      <c r="BG27" s="398"/>
      <c r="BH27" s="398"/>
      <c r="BI27" s="398"/>
      <c r="BJ27" s="398"/>
      <c r="BK27" s="398"/>
      <c r="BL27" s="398"/>
      <c r="BM27" s="398"/>
      <c r="BN27" s="398"/>
      <c r="BO27" s="398"/>
      <c r="BP27" s="398"/>
      <c r="BQ27" s="398"/>
      <c r="BR27" s="398"/>
      <c r="BS27" s="398"/>
      <c r="BT27" s="398"/>
      <c r="BU27" s="398"/>
      <c r="BV27" s="398"/>
      <c r="BW27" s="398"/>
      <c r="BX27" s="398"/>
      <c r="BY27" s="398"/>
      <c r="BZ27" s="398"/>
      <c r="CA27" s="398"/>
      <c r="CB27" s="398"/>
      <c r="CC27" s="398"/>
      <c r="CD27" s="398"/>
      <c r="CE27" s="398"/>
      <c r="CF27" s="398"/>
      <c r="CG27" s="398"/>
      <c r="CH27" s="398"/>
      <c r="CI27" s="398"/>
      <c r="CJ27" s="398"/>
      <c r="CK27" s="398"/>
      <c r="CL27" s="398"/>
      <c r="CM27" s="398"/>
      <c r="CN27" s="398"/>
      <c r="CO27" s="398"/>
      <c r="CP27" s="398"/>
      <c r="CQ27" s="398"/>
      <c r="CR27" s="398"/>
      <c r="CS27" s="398"/>
      <c r="CT27" s="398"/>
      <c r="CU27" s="398"/>
    </row>
    <row r="28" spans="1:99" ht="39" customHeight="1">
      <c r="A28" s="234" t="s">
        <v>168</v>
      </c>
      <c r="B28" s="191" t="s">
        <v>31</v>
      </c>
      <c r="C28" s="191"/>
      <c r="D28" s="202">
        <v>0</v>
      </c>
      <c r="E28" s="202">
        <v>0</v>
      </c>
      <c r="F28" s="398"/>
      <c r="G28" s="398"/>
      <c r="H28" s="398"/>
      <c r="I28" s="398"/>
      <c r="J28" s="398"/>
      <c r="K28" s="398"/>
      <c r="L28" s="398"/>
      <c r="M28" s="398"/>
      <c r="N28" s="398"/>
      <c r="O28" s="398"/>
      <c r="P28" s="398"/>
      <c r="Q28" s="398"/>
      <c r="R28" s="398"/>
      <c r="S28" s="398"/>
      <c r="T28" s="398"/>
      <c r="U28" s="398"/>
      <c r="V28" s="398"/>
      <c r="W28" s="398"/>
      <c r="X28" s="398"/>
      <c r="Y28" s="398"/>
      <c r="Z28" s="398"/>
      <c r="AA28" s="398"/>
      <c r="AB28" s="398"/>
      <c r="AC28" s="398"/>
      <c r="AD28" s="398"/>
      <c r="AE28" s="398"/>
      <c r="AF28" s="398"/>
      <c r="AG28" s="398"/>
      <c r="AH28" s="398"/>
      <c r="AI28" s="398"/>
      <c r="AJ28" s="398"/>
      <c r="AK28" s="398"/>
      <c r="AL28" s="398"/>
      <c r="AM28" s="398"/>
      <c r="AN28" s="398"/>
      <c r="AO28" s="398"/>
      <c r="AP28" s="398"/>
      <c r="AQ28" s="398"/>
      <c r="AR28" s="398"/>
      <c r="AS28" s="398"/>
      <c r="AT28" s="398"/>
      <c r="AU28" s="398"/>
      <c r="AV28" s="398"/>
      <c r="AW28" s="398"/>
      <c r="AX28" s="398"/>
      <c r="AY28" s="398"/>
      <c r="AZ28" s="398"/>
      <c r="BA28" s="398"/>
      <c r="BB28" s="398"/>
      <c r="BC28" s="398"/>
      <c r="BD28" s="398"/>
      <c r="BE28" s="398"/>
      <c r="BF28" s="398"/>
      <c r="BG28" s="398"/>
      <c r="BH28" s="398"/>
      <c r="BI28" s="398"/>
      <c r="BJ28" s="398"/>
      <c r="BK28" s="398"/>
      <c r="BL28" s="398"/>
      <c r="BM28" s="398"/>
      <c r="BN28" s="398"/>
      <c r="BO28" s="398"/>
      <c r="BP28" s="398"/>
      <c r="BQ28" s="398"/>
      <c r="BR28" s="398"/>
      <c r="BS28" s="398"/>
      <c r="BT28" s="398"/>
      <c r="BU28" s="398"/>
      <c r="BV28" s="398"/>
      <c r="BW28" s="398"/>
      <c r="BX28" s="398"/>
      <c r="BY28" s="398"/>
      <c r="BZ28" s="398"/>
      <c r="CA28" s="398"/>
      <c r="CB28" s="398"/>
      <c r="CC28" s="398"/>
      <c r="CD28" s="398"/>
      <c r="CE28" s="398"/>
      <c r="CF28" s="398"/>
      <c r="CG28" s="398"/>
      <c r="CH28" s="398"/>
      <c r="CI28" s="398"/>
      <c r="CJ28" s="398"/>
      <c r="CK28" s="398"/>
      <c r="CL28" s="398"/>
      <c r="CM28" s="398"/>
      <c r="CN28" s="398"/>
      <c r="CO28" s="398"/>
      <c r="CP28" s="398"/>
      <c r="CQ28" s="398"/>
      <c r="CR28" s="398"/>
      <c r="CS28" s="398"/>
      <c r="CT28" s="398"/>
      <c r="CU28" s="398"/>
    </row>
    <row r="29" spans="1:99" ht="61.5" customHeight="1">
      <c r="A29" s="234" t="s">
        <v>169</v>
      </c>
      <c r="B29" s="191" t="s">
        <v>32</v>
      </c>
      <c r="C29" s="191"/>
      <c r="D29" s="202">
        <v>0</v>
      </c>
      <c r="E29" s="202">
        <v>0</v>
      </c>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c r="AL29" s="398"/>
      <c r="AM29" s="398"/>
      <c r="AN29" s="398"/>
      <c r="AO29" s="398"/>
      <c r="AP29" s="398"/>
      <c r="AQ29" s="398"/>
      <c r="AR29" s="398"/>
      <c r="AS29" s="398"/>
      <c r="AT29" s="398"/>
      <c r="AU29" s="398"/>
      <c r="AV29" s="398"/>
      <c r="AW29" s="398"/>
      <c r="AX29" s="398"/>
      <c r="AY29" s="398"/>
      <c r="AZ29" s="398"/>
      <c r="BA29" s="398"/>
      <c r="BB29" s="398"/>
      <c r="BC29" s="398"/>
      <c r="BD29" s="398"/>
      <c r="BE29" s="398"/>
      <c r="BF29" s="398"/>
      <c r="BG29" s="398"/>
      <c r="BH29" s="398"/>
      <c r="BI29" s="398"/>
      <c r="BJ29" s="398"/>
      <c r="BK29" s="398"/>
      <c r="BL29" s="398"/>
      <c r="BM29" s="398"/>
      <c r="BN29" s="398"/>
      <c r="BO29" s="398"/>
      <c r="BP29" s="398"/>
      <c r="BQ29" s="398"/>
      <c r="BR29" s="398"/>
      <c r="BS29" s="398"/>
      <c r="BT29" s="398"/>
      <c r="BU29" s="398"/>
      <c r="BV29" s="398"/>
      <c r="BW29" s="398"/>
      <c r="BX29" s="398"/>
      <c r="BY29" s="398"/>
      <c r="BZ29" s="398"/>
      <c r="CA29" s="398"/>
      <c r="CB29" s="398"/>
      <c r="CC29" s="398"/>
      <c r="CD29" s="398"/>
      <c r="CE29" s="398"/>
      <c r="CF29" s="398"/>
      <c r="CG29" s="398"/>
      <c r="CH29" s="398"/>
      <c r="CI29" s="398"/>
      <c r="CJ29" s="398"/>
      <c r="CK29" s="398"/>
      <c r="CL29" s="398"/>
      <c r="CM29" s="398"/>
      <c r="CN29" s="398"/>
      <c r="CO29" s="398"/>
      <c r="CP29" s="398"/>
      <c r="CQ29" s="398"/>
      <c r="CR29" s="398"/>
      <c r="CS29" s="398"/>
      <c r="CT29" s="398"/>
      <c r="CU29" s="398"/>
    </row>
    <row r="30" spans="1:99" ht="39" customHeight="1">
      <c r="A30" s="239" t="s">
        <v>170</v>
      </c>
      <c r="B30" s="259" t="s">
        <v>26</v>
      </c>
      <c r="C30" s="259"/>
      <c r="D30" s="197">
        <v>272536710</v>
      </c>
      <c r="E30" s="197">
        <v>324576718</v>
      </c>
      <c r="F30" s="398"/>
      <c r="G30" s="398"/>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398"/>
      <c r="AM30" s="398"/>
      <c r="AN30" s="398"/>
      <c r="AO30" s="398"/>
      <c r="AP30" s="398"/>
      <c r="AQ30" s="398"/>
      <c r="AR30" s="398"/>
      <c r="AS30" s="398"/>
      <c r="AT30" s="398"/>
      <c r="AU30" s="398"/>
      <c r="AV30" s="398"/>
      <c r="AW30" s="398"/>
      <c r="AX30" s="398"/>
      <c r="AY30" s="398"/>
      <c r="AZ30" s="398"/>
      <c r="BA30" s="398"/>
      <c r="BB30" s="398"/>
      <c r="BC30" s="398"/>
      <c r="BD30" s="398"/>
      <c r="BE30" s="398"/>
      <c r="BF30" s="398"/>
      <c r="BG30" s="398"/>
      <c r="BH30" s="398"/>
      <c r="BI30" s="398"/>
      <c r="BJ30" s="398"/>
      <c r="BK30" s="398"/>
      <c r="BL30" s="398"/>
      <c r="BM30" s="398"/>
      <c r="BN30" s="398"/>
      <c r="BO30" s="398"/>
      <c r="BP30" s="398"/>
      <c r="BQ30" s="398"/>
      <c r="BR30" s="398"/>
      <c r="BS30" s="398"/>
      <c r="BT30" s="398"/>
      <c r="BU30" s="398"/>
      <c r="BV30" s="398"/>
      <c r="BW30" s="398"/>
      <c r="BX30" s="398"/>
      <c r="BY30" s="398"/>
      <c r="BZ30" s="398"/>
      <c r="CA30" s="398"/>
      <c r="CB30" s="398"/>
      <c r="CC30" s="398"/>
      <c r="CD30" s="398"/>
      <c r="CE30" s="398"/>
      <c r="CF30" s="398"/>
      <c r="CG30" s="398"/>
      <c r="CH30" s="398"/>
      <c r="CI30" s="398"/>
      <c r="CJ30" s="398"/>
      <c r="CK30" s="398"/>
      <c r="CL30" s="398"/>
      <c r="CM30" s="398"/>
      <c r="CN30" s="398"/>
      <c r="CO30" s="398"/>
      <c r="CP30" s="398"/>
      <c r="CQ30" s="398"/>
      <c r="CR30" s="398"/>
      <c r="CS30" s="398"/>
      <c r="CT30" s="398"/>
      <c r="CU30" s="398"/>
    </row>
    <row r="31" spans="1:99" ht="39" customHeight="1">
      <c r="A31" s="234" t="s">
        <v>171</v>
      </c>
      <c r="B31" s="191" t="s">
        <v>25</v>
      </c>
      <c r="C31" s="191"/>
      <c r="D31" s="201">
        <v>272536710</v>
      </c>
      <c r="E31" s="201">
        <v>324576718</v>
      </c>
      <c r="F31" s="398"/>
      <c r="G31" s="398"/>
      <c r="H31" s="398"/>
      <c r="I31" s="398"/>
      <c r="J31" s="398"/>
      <c r="K31" s="398"/>
      <c r="L31" s="398"/>
      <c r="M31" s="398"/>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8"/>
      <c r="BP31" s="398"/>
      <c r="BQ31" s="398"/>
      <c r="BR31" s="398"/>
      <c r="BS31" s="398"/>
      <c r="BT31" s="398"/>
      <c r="BU31" s="398"/>
      <c r="BV31" s="398"/>
      <c r="BW31" s="398"/>
      <c r="BX31" s="398"/>
      <c r="BY31" s="398"/>
      <c r="BZ31" s="398"/>
      <c r="CA31" s="398"/>
      <c r="CB31" s="398"/>
      <c r="CC31" s="398"/>
      <c r="CD31" s="398"/>
      <c r="CE31" s="398"/>
      <c r="CF31" s="398"/>
      <c r="CG31" s="398"/>
      <c r="CH31" s="398"/>
      <c r="CI31" s="398"/>
      <c r="CJ31" s="398"/>
      <c r="CK31" s="398"/>
      <c r="CL31" s="398"/>
      <c r="CM31" s="398"/>
      <c r="CN31" s="398"/>
      <c r="CO31" s="398"/>
      <c r="CP31" s="398"/>
      <c r="CQ31" s="398"/>
      <c r="CR31" s="398"/>
      <c r="CS31" s="398"/>
      <c r="CT31" s="398"/>
      <c r="CU31" s="398"/>
    </row>
    <row r="32" spans="1:99" ht="39" customHeight="1">
      <c r="A32" s="301" t="s">
        <v>172</v>
      </c>
      <c r="B32" s="191">
        <v>11.1</v>
      </c>
      <c r="C32" s="191"/>
      <c r="D32" s="202">
        <v>272536710</v>
      </c>
      <c r="E32" s="202">
        <v>324576718</v>
      </c>
      <c r="F32" s="398"/>
      <c r="G32" s="398"/>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398"/>
      <c r="AF32" s="398"/>
      <c r="AG32" s="398"/>
      <c r="AH32" s="398"/>
      <c r="AI32" s="398"/>
      <c r="AJ32" s="398"/>
      <c r="AK32" s="398"/>
      <c r="AL32" s="398"/>
      <c r="AM32" s="398"/>
      <c r="AN32" s="398"/>
      <c r="AO32" s="398"/>
      <c r="AP32" s="398"/>
      <c r="AQ32" s="398"/>
      <c r="AR32" s="398"/>
      <c r="AS32" s="398"/>
      <c r="AT32" s="398"/>
      <c r="AU32" s="398"/>
      <c r="AV32" s="398"/>
      <c r="AW32" s="398"/>
      <c r="AX32" s="398"/>
      <c r="AY32" s="398"/>
      <c r="AZ32" s="398"/>
      <c r="BA32" s="398"/>
      <c r="BB32" s="398"/>
      <c r="BC32" s="398"/>
      <c r="BD32" s="398"/>
      <c r="BE32" s="398"/>
      <c r="BF32" s="398"/>
      <c r="BG32" s="398"/>
      <c r="BH32" s="398"/>
      <c r="BI32" s="398"/>
      <c r="BJ32" s="398"/>
      <c r="BK32" s="398"/>
      <c r="BL32" s="398"/>
      <c r="BM32" s="398"/>
      <c r="BN32" s="398"/>
      <c r="BO32" s="398"/>
      <c r="BP32" s="398"/>
      <c r="BQ32" s="398"/>
      <c r="BR32" s="398"/>
      <c r="BS32" s="398"/>
      <c r="BT32" s="398"/>
      <c r="BU32" s="398"/>
      <c r="BV32" s="398"/>
      <c r="BW32" s="398"/>
      <c r="BX32" s="398"/>
      <c r="BY32" s="398"/>
      <c r="BZ32" s="398"/>
      <c r="CA32" s="398"/>
      <c r="CB32" s="398"/>
      <c r="CC32" s="398"/>
      <c r="CD32" s="398"/>
      <c r="CE32" s="398"/>
      <c r="CF32" s="398"/>
      <c r="CG32" s="398"/>
      <c r="CH32" s="398"/>
      <c r="CI32" s="398"/>
      <c r="CJ32" s="398"/>
      <c r="CK32" s="398"/>
      <c r="CL32" s="398"/>
      <c r="CM32" s="398"/>
      <c r="CN32" s="398"/>
      <c r="CO32" s="398"/>
      <c r="CP32" s="398"/>
      <c r="CQ32" s="398"/>
      <c r="CR32" s="398"/>
      <c r="CS32" s="398"/>
      <c r="CT32" s="398"/>
      <c r="CU32" s="398"/>
    </row>
    <row r="33" spans="1:99" s="55" customFormat="1" ht="39" customHeight="1">
      <c r="A33" s="272" t="s">
        <v>173</v>
      </c>
      <c r="B33" s="255">
        <v>11.2</v>
      </c>
      <c r="C33" s="255"/>
      <c r="D33" s="202">
        <v>0</v>
      </c>
      <c r="E33" s="202">
        <v>0</v>
      </c>
      <c r="F33" s="398"/>
      <c r="G33" s="398"/>
      <c r="H33" s="398"/>
      <c r="I33" s="398"/>
      <c r="J33" s="398"/>
      <c r="K33" s="398"/>
      <c r="L33" s="398"/>
      <c r="M33" s="398"/>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398"/>
      <c r="AL33" s="398"/>
      <c r="AM33" s="398"/>
      <c r="AN33" s="398"/>
      <c r="AO33" s="398"/>
      <c r="AP33" s="398"/>
      <c r="AQ33" s="398"/>
      <c r="AR33" s="398"/>
      <c r="AS33" s="398"/>
      <c r="AT33" s="398"/>
      <c r="AU33" s="398"/>
      <c r="AV33" s="398"/>
      <c r="AW33" s="398"/>
      <c r="AX33" s="398"/>
      <c r="AY33" s="398"/>
      <c r="AZ33" s="398"/>
      <c r="BA33" s="398"/>
      <c r="BB33" s="398"/>
      <c r="BC33" s="398"/>
      <c r="BD33" s="398"/>
      <c r="BE33" s="398"/>
      <c r="BF33" s="398"/>
      <c r="BG33" s="398"/>
      <c r="BH33" s="398"/>
      <c r="BI33" s="398"/>
      <c r="BJ33" s="398"/>
      <c r="BK33" s="398"/>
      <c r="BL33" s="398"/>
      <c r="BM33" s="398"/>
      <c r="BN33" s="398"/>
      <c r="BO33" s="398"/>
      <c r="BP33" s="398"/>
      <c r="BQ33" s="398"/>
      <c r="BR33" s="398"/>
      <c r="BS33" s="398"/>
      <c r="BT33" s="398"/>
      <c r="BU33" s="398"/>
      <c r="BV33" s="398"/>
      <c r="BW33" s="398"/>
      <c r="BX33" s="398"/>
      <c r="BY33" s="398"/>
      <c r="BZ33" s="398"/>
      <c r="CA33" s="398"/>
      <c r="CB33" s="398"/>
      <c r="CC33" s="398"/>
      <c r="CD33" s="398"/>
      <c r="CE33" s="398"/>
      <c r="CF33" s="398"/>
      <c r="CG33" s="398"/>
      <c r="CH33" s="398"/>
      <c r="CI33" s="398"/>
      <c r="CJ33" s="398"/>
      <c r="CK33" s="398"/>
      <c r="CL33" s="398"/>
      <c r="CM33" s="398"/>
      <c r="CN33" s="398"/>
      <c r="CO33" s="398"/>
      <c r="CP33" s="398"/>
      <c r="CQ33" s="398"/>
      <c r="CR33" s="398"/>
      <c r="CS33" s="398"/>
      <c r="CT33" s="398"/>
      <c r="CU33" s="398"/>
    </row>
    <row r="34" spans="1:99" ht="39" customHeight="1">
      <c r="A34" s="234" t="s">
        <v>174</v>
      </c>
      <c r="B34" s="191" t="s">
        <v>24</v>
      </c>
      <c r="C34" s="191"/>
      <c r="D34" s="202">
        <v>0</v>
      </c>
      <c r="E34" s="202">
        <v>0</v>
      </c>
      <c r="F34" s="398"/>
      <c r="G34" s="398"/>
      <c r="H34" s="398"/>
      <c r="I34" s="398"/>
      <c r="J34" s="398"/>
      <c r="K34" s="398"/>
      <c r="L34" s="398"/>
      <c r="M34" s="398"/>
      <c r="N34" s="398"/>
      <c r="O34" s="398"/>
      <c r="P34" s="398"/>
      <c r="Q34" s="398"/>
      <c r="R34" s="398"/>
      <c r="S34" s="398"/>
      <c r="T34" s="398"/>
      <c r="U34" s="398"/>
      <c r="V34" s="398"/>
      <c r="W34" s="398"/>
      <c r="X34" s="398"/>
      <c r="Y34" s="398"/>
      <c r="Z34" s="398"/>
      <c r="AA34" s="398"/>
      <c r="AB34" s="398"/>
      <c r="AC34" s="398"/>
      <c r="AD34" s="398"/>
      <c r="AE34" s="398"/>
      <c r="AF34" s="398"/>
      <c r="AG34" s="398"/>
      <c r="AH34" s="398"/>
      <c r="AI34" s="398"/>
      <c r="AJ34" s="398"/>
      <c r="AK34" s="398"/>
      <c r="AL34" s="398"/>
      <c r="AM34" s="398"/>
      <c r="AN34" s="398"/>
      <c r="AO34" s="398"/>
      <c r="AP34" s="398"/>
      <c r="AQ34" s="398"/>
      <c r="AR34" s="398"/>
      <c r="AS34" s="398"/>
      <c r="AT34" s="398"/>
      <c r="AU34" s="398"/>
      <c r="AV34" s="398"/>
      <c r="AW34" s="398"/>
      <c r="AX34" s="398"/>
      <c r="AY34" s="398"/>
      <c r="AZ34" s="398"/>
      <c r="BA34" s="398"/>
      <c r="BB34" s="398"/>
      <c r="BC34" s="398"/>
      <c r="BD34" s="398"/>
      <c r="BE34" s="398"/>
      <c r="BF34" s="398"/>
      <c r="BG34" s="398"/>
      <c r="BH34" s="398"/>
      <c r="BI34" s="398"/>
      <c r="BJ34" s="398"/>
      <c r="BK34" s="398"/>
      <c r="BL34" s="398"/>
      <c r="BM34" s="398"/>
      <c r="BN34" s="398"/>
      <c r="BO34" s="398"/>
      <c r="BP34" s="398"/>
      <c r="BQ34" s="398"/>
      <c r="BR34" s="398"/>
      <c r="BS34" s="398"/>
      <c r="BT34" s="398"/>
      <c r="BU34" s="398"/>
      <c r="BV34" s="398"/>
      <c r="BW34" s="398"/>
      <c r="BX34" s="398"/>
      <c r="BY34" s="398"/>
      <c r="BZ34" s="398"/>
      <c r="CA34" s="398"/>
      <c r="CB34" s="398"/>
      <c r="CC34" s="398"/>
      <c r="CD34" s="398"/>
      <c r="CE34" s="398"/>
      <c r="CF34" s="398"/>
      <c r="CG34" s="398"/>
      <c r="CH34" s="398"/>
      <c r="CI34" s="398"/>
      <c r="CJ34" s="398"/>
      <c r="CK34" s="398"/>
      <c r="CL34" s="398"/>
      <c r="CM34" s="398"/>
      <c r="CN34" s="398"/>
      <c r="CO34" s="398"/>
      <c r="CP34" s="398"/>
      <c r="CQ34" s="398"/>
      <c r="CR34" s="398"/>
      <c r="CS34" s="398"/>
      <c r="CT34" s="398"/>
      <c r="CU34" s="398"/>
    </row>
    <row r="35" spans="1:99" ht="39" customHeight="1">
      <c r="A35" s="234" t="s">
        <v>175</v>
      </c>
      <c r="B35" s="191" t="s">
        <v>23</v>
      </c>
      <c r="C35" s="191"/>
      <c r="D35" s="202">
        <v>0</v>
      </c>
      <c r="E35" s="202">
        <v>0</v>
      </c>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c r="AL35" s="398"/>
      <c r="AM35" s="398"/>
      <c r="AN35" s="398"/>
      <c r="AO35" s="398"/>
      <c r="AP35" s="398"/>
      <c r="AQ35" s="398"/>
      <c r="AR35" s="398"/>
      <c r="AS35" s="398"/>
      <c r="AT35" s="398"/>
      <c r="AU35" s="398"/>
      <c r="AV35" s="398"/>
      <c r="AW35" s="398"/>
      <c r="AX35" s="398"/>
      <c r="AY35" s="398"/>
      <c r="AZ35" s="398"/>
      <c r="BA35" s="398"/>
      <c r="BB35" s="398"/>
      <c r="BC35" s="398"/>
      <c r="BD35" s="398"/>
      <c r="BE35" s="398"/>
      <c r="BF35" s="398"/>
      <c r="BG35" s="398"/>
      <c r="BH35" s="398"/>
      <c r="BI35" s="398"/>
      <c r="BJ35" s="398"/>
      <c r="BK35" s="398"/>
      <c r="BL35" s="398"/>
      <c r="BM35" s="398"/>
      <c r="BN35" s="398"/>
      <c r="BO35" s="398"/>
      <c r="BP35" s="398"/>
      <c r="BQ35" s="398"/>
      <c r="BR35" s="398"/>
      <c r="BS35" s="398"/>
      <c r="BT35" s="398"/>
      <c r="BU35" s="398"/>
      <c r="BV35" s="398"/>
      <c r="BW35" s="398"/>
      <c r="BX35" s="398"/>
      <c r="BY35" s="398"/>
      <c r="BZ35" s="398"/>
      <c r="CA35" s="398"/>
      <c r="CB35" s="398"/>
      <c r="CC35" s="398"/>
      <c r="CD35" s="398"/>
      <c r="CE35" s="398"/>
      <c r="CF35" s="398"/>
      <c r="CG35" s="398"/>
      <c r="CH35" s="398"/>
      <c r="CI35" s="398"/>
      <c r="CJ35" s="398"/>
      <c r="CK35" s="398"/>
      <c r="CL35" s="398"/>
      <c r="CM35" s="398"/>
      <c r="CN35" s="398"/>
      <c r="CO35" s="398"/>
      <c r="CP35" s="398"/>
      <c r="CQ35" s="398"/>
      <c r="CR35" s="398"/>
      <c r="CS35" s="398"/>
      <c r="CT35" s="398"/>
      <c r="CU35" s="398"/>
    </row>
    <row r="36" spans="1:99" ht="48" customHeight="1">
      <c r="A36" s="234" t="s">
        <v>176</v>
      </c>
      <c r="B36" s="191" t="s">
        <v>22</v>
      </c>
      <c r="C36" s="191"/>
      <c r="D36" s="202">
        <v>0</v>
      </c>
      <c r="E36" s="202">
        <v>0</v>
      </c>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8"/>
      <c r="BB36" s="398"/>
      <c r="BC36" s="398"/>
      <c r="BD36" s="398"/>
      <c r="BE36" s="398"/>
      <c r="BF36" s="398"/>
      <c r="BG36" s="398"/>
      <c r="BH36" s="398"/>
      <c r="BI36" s="398"/>
      <c r="BJ36" s="398"/>
      <c r="BK36" s="398"/>
      <c r="BL36" s="398"/>
      <c r="BM36" s="398"/>
      <c r="BN36" s="398"/>
      <c r="BO36" s="398"/>
      <c r="BP36" s="398"/>
      <c r="BQ36" s="398"/>
      <c r="BR36" s="398"/>
      <c r="BS36" s="398"/>
      <c r="BT36" s="398"/>
      <c r="BU36" s="398"/>
      <c r="BV36" s="398"/>
      <c r="BW36" s="398"/>
      <c r="BX36" s="398"/>
      <c r="BY36" s="398"/>
      <c r="BZ36" s="398"/>
      <c r="CA36" s="398"/>
      <c r="CB36" s="398"/>
      <c r="CC36" s="398"/>
      <c r="CD36" s="398"/>
      <c r="CE36" s="398"/>
      <c r="CF36" s="398"/>
      <c r="CG36" s="398"/>
      <c r="CH36" s="398"/>
      <c r="CI36" s="398"/>
      <c r="CJ36" s="398"/>
      <c r="CK36" s="398"/>
      <c r="CL36" s="398"/>
      <c r="CM36" s="398"/>
      <c r="CN36" s="398"/>
      <c r="CO36" s="398"/>
      <c r="CP36" s="398"/>
      <c r="CQ36" s="398"/>
      <c r="CR36" s="398"/>
      <c r="CS36" s="398"/>
      <c r="CT36" s="398"/>
      <c r="CU36" s="398"/>
    </row>
    <row r="37" spans="1:99" ht="39" customHeight="1">
      <c r="A37" s="234" t="s">
        <v>177</v>
      </c>
      <c r="B37" s="191" t="s">
        <v>33</v>
      </c>
      <c r="C37" s="191"/>
      <c r="D37" s="202">
        <v>0</v>
      </c>
      <c r="E37" s="202">
        <v>0</v>
      </c>
      <c r="F37" s="398"/>
      <c r="G37" s="398"/>
    </row>
    <row r="38" spans="1:99" ht="39" customHeight="1">
      <c r="A38" s="239" t="s">
        <v>178</v>
      </c>
      <c r="B38" s="259" t="s">
        <v>34</v>
      </c>
      <c r="C38" s="259"/>
      <c r="D38" s="197">
        <v>2098116471</v>
      </c>
      <c r="E38" s="197">
        <v>1841530987</v>
      </c>
      <c r="F38" s="398"/>
      <c r="G38" s="398"/>
    </row>
    <row r="39" spans="1:99" ht="39" customHeight="1">
      <c r="A39" s="234" t="s">
        <v>179</v>
      </c>
      <c r="B39" s="191" t="s">
        <v>35</v>
      </c>
      <c r="C39" s="191"/>
      <c r="D39" s="202">
        <v>1161009255</v>
      </c>
      <c r="E39" s="202">
        <v>906572973</v>
      </c>
      <c r="F39" s="398"/>
      <c r="G39" s="398"/>
    </row>
    <row r="40" spans="1:99" ht="39" customHeight="1">
      <c r="A40" s="256" t="s">
        <v>180</v>
      </c>
      <c r="B40" s="255" t="s">
        <v>37</v>
      </c>
      <c r="C40" s="255"/>
      <c r="D40" s="199">
        <v>304506991</v>
      </c>
      <c r="E40" s="199">
        <v>317043180</v>
      </c>
      <c r="F40" s="398"/>
      <c r="G40" s="398"/>
    </row>
    <row r="41" spans="1:99" ht="39" customHeight="1">
      <c r="A41" s="303" t="s">
        <v>181</v>
      </c>
      <c r="B41" s="191" t="s">
        <v>182</v>
      </c>
      <c r="C41" s="191"/>
      <c r="D41" s="202">
        <v>240000000</v>
      </c>
      <c r="E41" s="202">
        <v>240000000</v>
      </c>
      <c r="F41" s="398"/>
      <c r="G41" s="398"/>
    </row>
    <row r="42" spans="1:99" ht="39" customHeight="1">
      <c r="A42" s="303" t="s">
        <v>411</v>
      </c>
      <c r="B42" s="191" t="s">
        <v>183</v>
      </c>
      <c r="C42" s="191"/>
      <c r="D42" s="202">
        <v>58731589</v>
      </c>
      <c r="E42" s="202">
        <v>71348450</v>
      </c>
      <c r="F42" s="398"/>
      <c r="G42" s="398"/>
    </row>
    <row r="43" spans="1:99" ht="39" customHeight="1">
      <c r="A43" s="303" t="s">
        <v>533</v>
      </c>
      <c r="B43" s="191" t="s">
        <v>532</v>
      </c>
      <c r="C43" s="191"/>
      <c r="D43" s="202">
        <v>5775402</v>
      </c>
      <c r="E43" s="202">
        <v>5694730</v>
      </c>
      <c r="F43" s="398"/>
      <c r="G43" s="398"/>
    </row>
    <row r="44" spans="1:99" ht="39" customHeight="1">
      <c r="A44" s="234" t="s">
        <v>184</v>
      </c>
      <c r="B44" s="191" t="s">
        <v>38</v>
      </c>
      <c r="C44" s="191"/>
      <c r="D44" s="202">
        <v>66000000</v>
      </c>
      <c r="E44" s="202">
        <v>66000000</v>
      </c>
      <c r="F44" s="398"/>
      <c r="G44" s="398"/>
    </row>
    <row r="45" spans="1:99" ht="39" customHeight="1">
      <c r="A45" s="234" t="s">
        <v>185</v>
      </c>
      <c r="B45" s="191" t="s">
        <v>39</v>
      </c>
      <c r="C45" s="191"/>
      <c r="D45" s="202">
        <v>198000000</v>
      </c>
      <c r="E45" s="202">
        <v>198000000</v>
      </c>
      <c r="F45" s="398"/>
      <c r="G45" s="398"/>
      <c r="H45" s="398"/>
      <c r="I45" s="398"/>
      <c r="J45" s="398"/>
      <c r="K45" s="398"/>
      <c r="L45" s="398"/>
      <c r="M45" s="398"/>
      <c r="N45" s="398"/>
      <c r="O45" s="398"/>
      <c r="P45" s="398"/>
      <c r="Q45" s="398"/>
      <c r="R45" s="398"/>
      <c r="S45" s="398"/>
      <c r="T45" s="398"/>
      <c r="U45" s="398"/>
      <c r="V45" s="398"/>
      <c r="W45" s="398"/>
      <c r="X45" s="398"/>
      <c r="Y45" s="398"/>
      <c r="Z45" s="398"/>
      <c r="AA45" s="398"/>
      <c r="AB45" s="398"/>
      <c r="AC45" s="398"/>
      <c r="AD45" s="398"/>
      <c r="AE45" s="398"/>
      <c r="AF45" s="398"/>
      <c r="AG45" s="398"/>
      <c r="AH45" s="398"/>
      <c r="AI45" s="398"/>
      <c r="AJ45" s="398"/>
      <c r="AK45" s="398"/>
      <c r="AL45" s="398"/>
      <c r="AM45" s="398"/>
      <c r="AN45" s="398"/>
      <c r="AO45" s="398"/>
      <c r="AP45" s="398"/>
      <c r="AQ45" s="398"/>
      <c r="AR45" s="398"/>
      <c r="AS45" s="398"/>
      <c r="AT45" s="398"/>
      <c r="AU45" s="398"/>
      <c r="AV45" s="398"/>
      <c r="AW45" s="398"/>
      <c r="AX45" s="398"/>
      <c r="AY45" s="398"/>
      <c r="AZ45" s="398"/>
      <c r="BA45" s="398"/>
      <c r="BB45" s="398"/>
      <c r="BC45" s="398"/>
      <c r="BD45" s="398"/>
      <c r="BE45" s="398"/>
      <c r="BF45" s="398"/>
      <c r="BG45" s="398"/>
      <c r="BH45" s="398"/>
      <c r="BI45" s="398"/>
      <c r="BJ45" s="398"/>
      <c r="BK45" s="398"/>
      <c r="BL45" s="398"/>
      <c r="BM45" s="398"/>
      <c r="BN45" s="398"/>
      <c r="BO45" s="398"/>
      <c r="BP45" s="398"/>
      <c r="BQ45" s="398"/>
      <c r="BR45" s="398"/>
      <c r="BS45" s="398"/>
      <c r="BT45" s="398"/>
      <c r="BU45" s="398"/>
      <c r="BV45" s="398"/>
      <c r="BW45" s="398"/>
    </row>
    <row r="46" spans="1:99" s="55" customFormat="1" ht="39" customHeight="1">
      <c r="A46" s="256" t="s">
        <v>186</v>
      </c>
      <c r="B46" s="255" t="s">
        <v>40</v>
      </c>
      <c r="C46" s="255"/>
      <c r="D46" s="202">
        <v>132000000</v>
      </c>
      <c r="E46" s="202">
        <v>133100000</v>
      </c>
      <c r="F46" s="398"/>
      <c r="G46" s="398"/>
      <c r="H46" s="398"/>
      <c r="I46" s="398"/>
      <c r="J46" s="398"/>
      <c r="K46" s="398"/>
      <c r="L46" s="398"/>
      <c r="M46" s="398"/>
      <c r="N46" s="398"/>
      <c r="O46" s="398"/>
      <c r="P46" s="398"/>
      <c r="Q46" s="398"/>
      <c r="R46" s="398"/>
      <c r="S46" s="398"/>
      <c r="T46" s="398"/>
      <c r="U46" s="398"/>
      <c r="V46" s="398"/>
      <c r="W46" s="398"/>
      <c r="X46" s="398"/>
      <c r="Y46" s="398"/>
      <c r="Z46" s="398"/>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398"/>
      <c r="BR46" s="398"/>
      <c r="BS46" s="398"/>
      <c r="BT46" s="398"/>
      <c r="BU46" s="398"/>
      <c r="BV46" s="398"/>
      <c r="BW46" s="398"/>
    </row>
    <row r="47" spans="1:99" ht="39" customHeight="1">
      <c r="A47" s="234" t="s">
        <v>187</v>
      </c>
      <c r="B47" s="243" t="s">
        <v>41</v>
      </c>
      <c r="C47" s="191"/>
      <c r="D47" s="202">
        <v>0</v>
      </c>
      <c r="E47" s="202">
        <v>0</v>
      </c>
      <c r="F47" s="398"/>
      <c r="G47" s="398"/>
      <c r="H47" s="398"/>
      <c r="I47" s="398"/>
      <c r="J47" s="398"/>
      <c r="K47" s="398"/>
      <c r="L47" s="398"/>
      <c r="M47" s="398"/>
      <c r="N47" s="398"/>
      <c r="O47" s="398"/>
      <c r="P47" s="398"/>
      <c r="Q47" s="398"/>
      <c r="R47" s="398"/>
      <c r="S47" s="398"/>
      <c r="T47" s="398"/>
      <c r="U47" s="398"/>
      <c r="V47" s="398"/>
      <c r="W47" s="398"/>
      <c r="X47" s="398"/>
      <c r="Y47" s="398"/>
      <c r="Z47" s="398"/>
      <c r="AA47" s="398"/>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row>
    <row r="48" spans="1:99" ht="39" customHeight="1">
      <c r="A48" s="234" t="s">
        <v>188</v>
      </c>
      <c r="B48" s="243" t="s">
        <v>42</v>
      </c>
      <c r="C48" s="191"/>
      <c r="D48" s="202">
        <v>0</v>
      </c>
      <c r="E48" s="202">
        <v>0</v>
      </c>
      <c r="F48" s="398"/>
      <c r="G48" s="398"/>
      <c r="H48" s="398"/>
      <c r="I48" s="398"/>
      <c r="J48" s="398"/>
      <c r="K48" s="398"/>
      <c r="L48" s="398"/>
      <c r="M48" s="398"/>
      <c r="N48" s="398"/>
      <c r="O48" s="398"/>
      <c r="P48" s="398"/>
      <c r="Q48" s="398"/>
      <c r="R48" s="398"/>
      <c r="S48" s="398"/>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398"/>
      <c r="BR48" s="398"/>
      <c r="BS48" s="398"/>
      <c r="BT48" s="398"/>
      <c r="BU48" s="398"/>
      <c r="BV48" s="398"/>
      <c r="BW48" s="398"/>
    </row>
    <row r="49" spans="1:75" ht="39" customHeight="1">
      <c r="A49" s="234" t="s">
        <v>189</v>
      </c>
      <c r="B49" s="243" t="s">
        <v>43</v>
      </c>
      <c r="C49" s="191"/>
      <c r="D49" s="202">
        <v>147000000</v>
      </c>
      <c r="E49" s="202">
        <v>135000000</v>
      </c>
      <c r="F49" s="398"/>
      <c r="G49" s="398"/>
      <c r="H49" s="398"/>
      <c r="I49" s="398"/>
      <c r="J49" s="398"/>
      <c r="K49" s="398"/>
      <c r="L49" s="398"/>
      <c r="M49" s="398"/>
      <c r="N49" s="398"/>
      <c r="O49" s="398"/>
      <c r="P49" s="398"/>
      <c r="Q49" s="398"/>
      <c r="R49" s="398"/>
      <c r="S49" s="398"/>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398"/>
      <c r="BR49" s="398"/>
      <c r="BS49" s="398"/>
      <c r="BT49" s="398"/>
      <c r="BU49" s="398"/>
      <c r="BV49" s="398"/>
      <c r="BW49" s="398"/>
    </row>
    <row r="50" spans="1:75" ht="39" customHeight="1">
      <c r="A50" s="234" t="s">
        <v>190</v>
      </c>
      <c r="B50" s="243" t="s">
        <v>44</v>
      </c>
      <c r="C50" s="191"/>
      <c r="D50" s="202">
        <v>0</v>
      </c>
      <c r="E50" s="202">
        <v>0</v>
      </c>
      <c r="F50" s="398"/>
      <c r="G50" s="398"/>
    </row>
    <row r="51" spans="1:75" ht="39" customHeight="1">
      <c r="A51" s="256" t="s">
        <v>191</v>
      </c>
      <c r="B51" s="200" t="s">
        <v>36</v>
      </c>
      <c r="C51" s="255"/>
      <c r="D51" s="199">
        <v>89600225</v>
      </c>
      <c r="E51" s="199">
        <v>85814834</v>
      </c>
      <c r="F51" s="398"/>
      <c r="G51" s="398"/>
    </row>
    <row r="52" spans="1:75" ht="39" customHeight="1">
      <c r="A52" s="301" t="s">
        <v>192</v>
      </c>
      <c r="B52" s="193" t="s">
        <v>415</v>
      </c>
      <c r="C52" s="191"/>
      <c r="D52" s="202">
        <v>72000000</v>
      </c>
      <c r="E52" s="202">
        <v>72000000</v>
      </c>
      <c r="F52" s="398"/>
      <c r="G52" s="398"/>
    </row>
    <row r="53" spans="1:75" ht="39" customHeight="1">
      <c r="A53" s="301" t="s">
        <v>193</v>
      </c>
      <c r="B53" s="193" t="s">
        <v>416</v>
      </c>
      <c r="C53" s="191"/>
      <c r="D53" s="202">
        <v>0</v>
      </c>
      <c r="E53" s="202">
        <v>0</v>
      </c>
      <c r="F53" s="398"/>
      <c r="G53" s="398"/>
    </row>
    <row r="54" spans="1:75" ht="39" customHeight="1">
      <c r="A54" s="301" t="s">
        <v>194</v>
      </c>
      <c r="B54" s="193" t="s">
        <v>417</v>
      </c>
      <c r="C54" s="191"/>
      <c r="D54" s="202">
        <v>0</v>
      </c>
      <c r="E54" s="202">
        <v>0</v>
      </c>
      <c r="F54" s="398"/>
      <c r="G54" s="398"/>
    </row>
    <row r="55" spans="1:75" ht="39" customHeight="1">
      <c r="A55" s="301" t="s">
        <v>413</v>
      </c>
      <c r="B55" s="193" t="s">
        <v>418</v>
      </c>
      <c r="C55" s="191"/>
      <c r="D55" s="202">
        <v>0</v>
      </c>
      <c r="E55" s="202">
        <v>0</v>
      </c>
      <c r="F55" s="398"/>
      <c r="G55" s="398"/>
    </row>
    <row r="56" spans="1:75" ht="39" customHeight="1">
      <c r="A56" s="301" t="s">
        <v>412</v>
      </c>
      <c r="B56" s="193" t="s">
        <v>419</v>
      </c>
      <c r="C56" s="191"/>
      <c r="D56" s="202">
        <v>0</v>
      </c>
      <c r="E56" s="202">
        <v>0</v>
      </c>
      <c r="F56" s="398"/>
      <c r="G56" s="398"/>
    </row>
    <row r="57" spans="1:75" ht="39" customHeight="1">
      <c r="A57" s="301" t="s">
        <v>414</v>
      </c>
      <c r="B57" s="193" t="s">
        <v>420</v>
      </c>
      <c r="C57" s="191"/>
      <c r="D57" s="202">
        <v>0</v>
      </c>
      <c r="E57" s="202">
        <v>0</v>
      </c>
      <c r="F57" s="398"/>
      <c r="G57" s="398"/>
    </row>
    <row r="58" spans="1:75" ht="39" customHeight="1">
      <c r="A58" s="301" t="s">
        <v>426</v>
      </c>
      <c r="B58" s="193" t="s">
        <v>421</v>
      </c>
      <c r="C58" s="191"/>
      <c r="D58" s="202">
        <v>7500000</v>
      </c>
      <c r="E58" s="202">
        <v>5000000</v>
      </c>
      <c r="F58" s="398"/>
      <c r="G58" s="398"/>
    </row>
    <row r="59" spans="1:75" ht="39" customHeight="1">
      <c r="A59" s="301" t="s">
        <v>196</v>
      </c>
      <c r="B59" s="193" t="s">
        <v>422</v>
      </c>
      <c r="C59" s="191"/>
      <c r="D59" s="202">
        <v>10100225</v>
      </c>
      <c r="E59" s="202">
        <v>8814834</v>
      </c>
      <c r="F59" s="398"/>
      <c r="G59" s="398"/>
    </row>
    <row r="60" spans="1:75" ht="39" customHeight="1">
      <c r="A60" s="301" t="s">
        <v>195</v>
      </c>
      <c r="B60" s="193" t="s">
        <v>423</v>
      </c>
      <c r="C60" s="191"/>
      <c r="D60" s="202">
        <v>0</v>
      </c>
      <c r="E60" s="202">
        <v>0</v>
      </c>
      <c r="F60" s="398"/>
      <c r="G60" s="398"/>
    </row>
    <row r="61" spans="1:75" ht="39" customHeight="1">
      <c r="A61" s="205" t="s">
        <v>604</v>
      </c>
      <c r="B61" s="200" t="s">
        <v>424</v>
      </c>
      <c r="C61" s="255"/>
      <c r="D61" s="199">
        <v>0</v>
      </c>
      <c r="E61" s="199">
        <v>0</v>
      </c>
      <c r="F61" s="398"/>
      <c r="G61" s="398"/>
    </row>
    <row r="62" spans="1:75" ht="39" customHeight="1">
      <c r="A62" s="301" t="s">
        <v>197</v>
      </c>
      <c r="B62" s="193" t="s">
        <v>605</v>
      </c>
      <c r="C62" s="191"/>
      <c r="D62" s="199">
        <v>0</v>
      </c>
      <c r="E62" s="199">
        <v>0</v>
      </c>
      <c r="F62" s="398"/>
      <c r="G62" s="398"/>
    </row>
    <row r="63" spans="1:75" ht="49.5" customHeight="1">
      <c r="A63" s="239" t="s">
        <v>198</v>
      </c>
      <c r="B63" s="195" t="s">
        <v>45</v>
      </c>
      <c r="C63" s="259"/>
      <c r="D63" s="197">
        <v>-21464260180</v>
      </c>
      <c r="E63" s="197">
        <v>28149096718</v>
      </c>
      <c r="F63" s="398"/>
      <c r="G63" s="398"/>
    </row>
    <row r="64" spans="1:75" ht="39" customHeight="1">
      <c r="A64" s="239" t="s">
        <v>210</v>
      </c>
      <c r="B64" s="195" t="s">
        <v>46</v>
      </c>
      <c r="C64" s="259"/>
      <c r="D64" s="196">
        <v>0</v>
      </c>
      <c r="E64" s="196">
        <v>0</v>
      </c>
      <c r="F64" s="398"/>
      <c r="G64" s="398"/>
    </row>
    <row r="65" spans="1:7" ht="39" customHeight="1">
      <c r="A65" s="234" t="s">
        <v>199</v>
      </c>
      <c r="B65" s="191" t="s">
        <v>47</v>
      </c>
      <c r="C65" s="191"/>
      <c r="D65" s="202">
        <v>0</v>
      </c>
      <c r="E65" s="202">
        <v>0</v>
      </c>
      <c r="F65" s="398"/>
      <c r="G65" s="398"/>
    </row>
    <row r="66" spans="1:7" ht="39" customHeight="1">
      <c r="A66" s="234" t="s">
        <v>200</v>
      </c>
      <c r="B66" s="191" t="s">
        <v>48</v>
      </c>
      <c r="C66" s="191"/>
      <c r="D66" s="202">
        <v>0</v>
      </c>
      <c r="E66" s="202">
        <v>0</v>
      </c>
      <c r="F66" s="398"/>
      <c r="G66" s="398"/>
    </row>
    <row r="67" spans="1:7" ht="48" customHeight="1">
      <c r="A67" s="239" t="s">
        <v>201</v>
      </c>
      <c r="B67" s="195" t="s">
        <v>21</v>
      </c>
      <c r="C67" s="259"/>
      <c r="D67" s="197">
        <v>-21464260180</v>
      </c>
      <c r="E67" s="197">
        <v>28149096718</v>
      </c>
      <c r="F67" s="398"/>
      <c r="G67" s="398"/>
    </row>
    <row r="68" spans="1:7" ht="39" customHeight="1">
      <c r="A68" s="234" t="s">
        <v>202</v>
      </c>
      <c r="B68" s="191" t="s">
        <v>20</v>
      </c>
      <c r="C68" s="191"/>
      <c r="D68" s="199">
        <v>3095960465</v>
      </c>
      <c r="E68" s="202">
        <v>16734561927</v>
      </c>
      <c r="F68" s="398"/>
      <c r="G68" s="398"/>
    </row>
    <row r="69" spans="1:7" ht="39" customHeight="1">
      <c r="A69" s="234" t="s">
        <v>203</v>
      </c>
      <c r="B69" s="191" t="s">
        <v>19</v>
      </c>
      <c r="C69" s="191"/>
      <c r="D69" s="199">
        <v>-24560220645</v>
      </c>
      <c r="E69" s="202">
        <v>11414534791</v>
      </c>
      <c r="F69" s="398"/>
      <c r="G69" s="398"/>
    </row>
    <row r="70" spans="1:7" ht="39" customHeight="1">
      <c r="A70" s="239" t="s">
        <v>204</v>
      </c>
      <c r="B70" s="195" t="s">
        <v>49</v>
      </c>
      <c r="C70" s="259"/>
      <c r="D70" s="196"/>
      <c r="E70" s="196"/>
      <c r="F70" s="398"/>
      <c r="G70" s="398"/>
    </row>
    <row r="71" spans="1:7" ht="49.5" customHeight="1">
      <c r="A71" s="239" t="s">
        <v>205</v>
      </c>
      <c r="B71" s="195" t="s">
        <v>50</v>
      </c>
      <c r="C71" s="259"/>
      <c r="D71" s="197">
        <f>D67</f>
        <v>-21464260180</v>
      </c>
      <c r="E71" s="197">
        <v>28149096718</v>
      </c>
      <c r="F71" s="398"/>
      <c r="G71" s="398"/>
    </row>
    <row r="72" spans="1:7">
      <c r="A72" s="190"/>
      <c r="B72" s="190"/>
      <c r="C72" s="190"/>
      <c r="D72" s="438"/>
      <c r="E72" s="438"/>
    </row>
    <row r="73" spans="1:7">
      <c r="A73" s="284"/>
      <c r="B73" s="284"/>
      <c r="C73" s="284"/>
      <c r="D73" s="284"/>
      <c r="E73" s="284"/>
    </row>
    <row r="74" spans="1:7">
      <c r="A74" s="284"/>
      <c r="B74" s="284"/>
      <c r="C74" s="284"/>
      <c r="D74" s="185"/>
      <c r="E74" s="284"/>
    </row>
    <row r="75" spans="1:7" ht="16.5" customHeight="1">
      <c r="A75" s="702" t="s">
        <v>576</v>
      </c>
      <c r="B75" s="702"/>
      <c r="C75" s="702"/>
      <c r="D75" s="702"/>
      <c r="E75" s="702"/>
    </row>
    <row r="76" spans="1:7">
      <c r="A76" s="186"/>
      <c r="B76" s="187"/>
      <c r="C76" s="284"/>
      <c r="D76" s="437"/>
      <c r="E76" s="284"/>
    </row>
    <row r="77" spans="1:7">
      <c r="A77" s="188"/>
      <c r="B77" s="188"/>
      <c r="C77" s="284"/>
      <c r="D77" s="437"/>
      <c r="E77" s="437"/>
    </row>
    <row r="78" spans="1:7" ht="15">
      <c r="A78" s="203" t="s">
        <v>577</v>
      </c>
      <c r="B78" s="188"/>
      <c r="C78" s="284"/>
      <c r="D78" s="437"/>
      <c r="E78" s="596"/>
    </row>
    <row r="79" spans="1:7">
      <c r="A79" s="188"/>
      <c r="B79" s="188"/>
      <c r="C79" s="284"/>
      <c r="D79" s="437"/>
      <c r="E79" s="437"/>
    </row>
    <row r="80" spans="1:7">
      <c r="A80" s="188"/>
      <c r="B80" s="188"/>
      <c r="C80" s="284"/>
      <c r="D80" s="437"/>
      <c r="E80" s="437"/>
    </row>
    <row r="81" spans="1:5">
      <c r="A81" s="188"/>
      <c r="B81" s="188"/>
      <c r="C81" s="284"/>
      <c r="D81" s="437"/>
      <c r="E81" s="437"/>
    </row>
    <row r="82" spans="1:5">
      <c r="A82" s="188"/>
      <c r="B82" s="188"/>
      <c r="C82" s="284"/>
      <c r="D82" s="437"/>
      <c r="E82" s="437"/>
    </row>
    <row r="83" spans="1:5">
      <c r="A83" s="188"/>
      <c r="B83" s="188"/>
      <c r="C83" s="284"/>
      <c r="D83" s="437"/>
      <c r="E83" s="437"/>
    </row>
    <row r="84" spans="1:5">
      <c r="A84" s="188"/>
      <c r="B84" s="188"/>
      <c r="C84" s="284"/>
      <c r="D84" s="437"/>
      <c r="E84" s="437"/>
    </row>
    <row r="85" spans="1:5">
      <c r="A85" s="188"/>
      <c r="B85" s="188"/>
      <c r="C85" s="284"/>
      <c r="D85" s="437"/>
      <c r="E85" s="437"/>
    </row>
    <row r="86" spans="1:5">
      <c r="A86" s="188"/>
      <c r="B86" s="188"/>
      <c r="C86" s="284"/>
      <c r="D86" s="437"/>
      <c r="E86" s="437"/>
    </row>
    <row r="87" spans="1:5">
      <c r="A87" s="188"/>
      <c r="B87" s="188"/>
      <c r="C87" s="284"/>
      <c r="D87" s="437"/>
      <c r="E87" s="437"/>
    </row>
    <row r="88" spans="1:5">
      <c r="A88" s="188"/>
      <c r="B88" s="188"/>
      <c r="C88" s="284"/>
      <c r="D88" s="437"/>
      <c r="E88" s="437"/>
    </row>
    <row r="89" spans="1:5" ht="16.5" customHeight="1">
      <c r="A89" s="662" t="s">
        <v>961</v>
      </c>
      <c r="B89" s="285"/>
      <c r="C89" s="286"/>
      <c r="D89" s="597" t="s">
        <v>579</v>
      </c>
      <c r="E89" s="598" t="s">
        <v>669</v>
      </c>
    </row>
    <row r="90" spans="1:5" ht="14.25" customHeight="1">
      <c r="A90" s="662" t="s">
        <v>962</v>
      </c>
      <c r="B90" s="285"/>
      <c r="C90" s="286"/>
      <c r="D90" s="597" t="s">
        <v>580</v>
      </c>
      <c r="E90" s="439" t="s">
        <v>771</v>
      </c>
    </row>
    <row r="91" spans="1:5">
      <c r="A91" s="189"/>
      <c r="B91" s="189"/>
      <c r="C91" s="186"/>
      <c r="D91" s="186"/>
      <c r="E91" s="189"/>
    </row>
  </sheetData>
  <protectedRanges>
    <protectedRange sqref="C61:D61" name="Range1_1_1"/>
  </protectedRanges>
  <mergeCells count="13">
    <mergeCell ref="B13:E13"/>
    <mergeCell ref="A75:E75"/>
    <mergeCell ref="B14:E14"/>
    <mergeCell ref="B10:E10"/>
    <mergeCell ref="B11:E11"/>
    <mergeCell ref="B12:E12"/>
    <mergeCell ref="A1:E1"/>
    <mergeCell ref="A2:E2"/>
    <mergeCell ref="A3:E4"/>
    <mergeCell ref="A5:E5"/>
    <mergeCell ref="B9:E9"/>
    <mergeCell ref="B7:E7"/>
    <mergeCell ref="B8:E8"/>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Q124"/>
  <sheetViews>
    <sheetView topLeftCell="A13" zoomScale="115" zoomScaleNormal="115" zoomScaleSheetLayoutView="85" workbookViewId="0">
      <selection activeCell="D40" sqref="D40:D41"/>
    </sheetView>
  </sheetViews>
  <sheetFormatPr defaultRowHeight="12.75"/>
  <cols>
    <col min="1" max="1" width="52.85546875" style="144" customWidth="1"/>
    <col min="2" max="2" width="11.5703125" style="144" customWidth="1"/>
    <col min="3" max="3" width="8.85546875" style="144" customWidth="1"/>
    <col min="4" max="4" width="28.28515625" style="144" customWidth="1"/>
    <col min="5" max="5" width="30.28515625" style="144" customWidth="1"/>
    <col min="6" max="6" width="30.28515625" style="144" hidden="1" customWidth="1"/>
    <col min="7" max="8" width="21.85546875" style="144" hidden="1" customWidth="1"/>
    <col min="9" max="11" width="30.28515625" style="144" hidden="1" customWidth="1"/>
    <col min="12" max="12" width="10.5703125" style="144" hidden="1" customWidth="1"/>
    <col min="13" max="13" width="20.7109375" style="82" hidden="1" customWidth="1"/>
    <col min="14" max="14" width="20.140625" style="82" hidden="1" customWidth="1"/>
    <col min="15" max="15" width="23.140625" style="55" hidden="1" customWidth="1"/>
    <col min="16" max="16" width="14.5703125" style="144" bestFit="1" customWidth="1"/>
    <col min="17" max="17" width="15.28515625" style="144" bestFit="1" customWidth="1"/>
    <col min="18" max="16384" width="9.140625" style="144"/>
  </cols>
  <sheetData>
    <row r="1" spans="1:15" ht="27" customHeight="1">
      <c r="A1" s="694" t="s">
        <v>582</v>
      </c>
      <c r="B1" s="694"/>
      <c r="C1" s="694"/>
      <c r="D1" s="694"/>
      <c r="E1" s="694"/>
      <c r="F1" s="333"/>
      <c r="G1" s="333"/>
      <c r="H1" s="333"/>
      <c r="I1" s="333"/>
      <c r="J1" s="333"/>
      <c r="K1" s="333"/>
      <c r="L1" s="333"/>
      <c r="M1" s="143"/>
    </row>
    <row r="2" spans="1:15" ht="35.25" customHeight="1">
      <c r="A2" s="695" t="s">
        <v>155</v>
      </c>
      <c r="B2" s="695"/>
      <c r="C2" s="695"/>
      <c r="D2" s="695"/>
      <c r="E2" s="695"/>
      <c r="F2" s="334"/>
      <c r="G2" s="334"/>
      <c r="H2" s="334"/>
      <c r="I2" s="334"/>
      <c r="J2" s="334"/>
      <c r="K2" s="334"/>
      <c r="L2" s="334"/>
      <c r="M2" s="107"/>
    </row>
    <row r="3" spans="1:15" ht="15" customHeight="1">
      <c r="A3" s="696" t="s">
        <v>211</v>
      </c>
      <c r="B3" s="696"/>
      <c r="C3" s="696"/>
      <c r="D3" s="696"/>
      <c r="E3" s="696"/>
      <c r="F3" s="335"/>
      <c r="G3" s="335"/>
      <c r="H3" s="335"/>
      <c r="I3" s="335"/>
      <c r="J3" s="335"/>
      <c r="K3" s="335"/>
      <c r="L3" s="335"/>
      <c r="M3" s="108"/>
    </row>
    <row r="4" spans="1:15" ht="19.5" customHeight="1">
      <c r="A4" s="696"/>
      <c r="B4" s="696"/>
      <c r="C4" s="696"/>
      <c r="D4" s="696"/>
      <c r="E4" s="696"/>
      <c r="F4" s="335"/>
      <c r="G4" s="335"/>
      <c r="H4" s="335"/>
      <c r="I4" s="335"/>
      <c r="J4" s="335"/>
      <c r="K4" s="335"/>
      <c r="L4" s="335"/>
      <c r="M4" s="108"/>
    </row>
    <row r="5" spans="1:15">
      <c r="A5" s="697" t="s">
        <v>1193</v>
      </c>
      <c r="B5" s="697"/>
      <c r="C5" s="697"/>
      <c r="D5" s="697"/>
      <c r="E5" s="697"/>
      <c r="F5" s="336"/>
      <c r="G5" s="336"/>
      <c r="H5" s="336"/>
      <c r="I5" s="336"/>
      <c r="J5" s="336"/>
      <c r="K5" s="336"/>
      <c r="L5" s="336"/>
      <c r="M5" s="109"/>
    </row>
    <row r="6" spans="1:15">
      <c r="A6" s="433"/>
      <c r="B6" s="433"/>
      <c r="C6" s="433"/>
      <c r="D6" s="433"/>
      <c r="E6" s="433"/>
      <c r="F6" s="336"/>
      <c r="G6" s="336"/>
      <c r="H6" s="336"/>
      <c r="I6" s="336"/>
      <c r="J6" s="336"/>
      <c r="K6" s="336"/>
      <c r="L6" s="336"/>
      <c r="M6" s="109"/>
    </row>
    <row r="7" spans="1:15" ht="13.5" customHeight="1">
      <c r="A7" s="248" t="s">
        <v>437</v>
      </c>
      <c r="B7" s="707" t="s">
        <v>499</v>
      </c>
      <c r="C7" s="707"/>
      <c r="D7" s="707"/>
      <c r="E7" s="707"/>
      <c r="F7" s="337"/>
      <c r="G7" s="337"/>
      <c r="H7" s="337"/>
      <c r="I7" s="337"/>
      <c r="J7" s="337"/>
      <c r="K7" s="337"/>
      <c r="L7" s="337"/>
      <c r="M7" s="111"/>
    </row>
    <row r="8" spans="1:15" ht="13.5" customHeight="1">
      <c r="A8" s="251" t="s">
        <v>436</v>
      </c>
      <c r="B8" s="708" t="s">
        <v>500</v>
      </c>
      <c r="C8" s="708"/>
      <c r="D8" s="708"/>
      <c r="E8" s="708"/>
      <c r="F8" s="338"/>
      <c r="G8" s="338"/>
      <c r="H8" s="338"/>
      <c r="I8" s="338"/>
      <c r="J8" s="338"/>
      <c r="K8" s="338"/>
      <c r="L8" s="338"/>
      <c r="M8" s="111"/>
    </row>
    <row r="9" spans="1:15" ht="13.5" customHeight="1">
      <c r="A9" s="248" t="s">
        <v>503</v>
      </c>
      <c r="B9" s="707" t="s">
        <v>609</v>
      </c>
      <c r="C9" s="707"/>
      <c r="D9" s="707"/>
      <c r="E9" s="707"/>
      <c r="F9" s="337"/>
      <c r="G9" s="337"/>
      <c r="H9" s="337"/>
      <c r="I9" s="337"/>
      <c r="J9" s="337"/>
      <c r="K9" s="337"/>
      <c r="L9" s="337"/>
      <c r="M9" s="110"/>
    </row>
    <row r="10" spans="1:15" ht="13.5" customHeight="1">
      <c r="A10" s="249" t="s">
        <v>602</v>
      </c>
      <c r="B10" s="708" t="s">
        <v>529</v>
      </c>
      <c r="C10" s="708"/>
      <c r="D10" s="708"/>
      <c r="E10" s="708"/>
      <c r="F10" s="338"/>
      <c r="G10" s="338"/>
      <c r="H10" s="338"/>
      <c r="I10" s="338"/>
      <c r="J10" s="338"/>
      <c r="K10" s="338"/>
      <c r="L10" s="338"/>
      <c r="M10" s="110"/>
    </row>
    <row r="11" spans="1:15" ht="13.5" customHeight="1">
      <c r="A11" s="248" t="s">
        <v>505</v>
      </c>
      <c r="B11" s="707" t="s">
        <v>612</v>
      </c>
      <c r="C11" s="707"/>
      <c r="D11" s="707"/>
      <c r="E11" s="707"/>
      <c r="F11" s="337"/>
      <c r="G11" s="337"/>
      <c r="H11" s="337"/>
      <c r="I11" s="337"/>
      <c r="J11" s="337"/>
      <c r="K11" s="337"/>
      <c r="L11" s="337"/>
      <c r="M11" s="111"/>
    </row>
    <row r="12" spans="1:15" ht="13.5" customHeight="1">
      <c r="A12" s="250" t="s">
        <v>506</v>
      </c>
      <c r="B12" s="708" t="s">
        <v>613</v>
      </c>
      <c r="C12" s="708"/>
      <c r="D12" s="708"/>
      <c r="E12" s="708"/>
      <c r="F12" s="338"/>
      <c r="G12" s="338"/>
      <c r="H12" s="338"/>
      <c r="I12" s="338"/>
      <c r="J12" s="338"/>
      <c r="K12" s="338"/>
      <c r="L12" s="338"/>
      <c r="M12" s="111"/>
    </row>
    <row r="13" spans="1:15" ht="13.5" customHeight="1">
      <c r="A13" s="434" t="s">
        <v>157</v>
      </c>
      <c r="B13" s="707" t="str">
        <f>BCThuNhap_06203!B13</f>
        <v>Ngày 30 tháng 01 năm 2023</v>
      </c>
      <c r="C13" s="707"/>
      <c r="D13" s="707"/>
      <c r="E13" s="707"/>
      <c r="F13" s="337"/>
      <c r="G13" s="337"/>
      <c r="H13" s="337"/>
      <c r="I13" s="337"/>
      <c r="J13" s="337"/>
      <c r="K13" s="337"/>
      <c r="L13" s="337"/>
      <c r="M13" s="110"/>
    </row>
    <row r="14" spans="1:15" ht="13.5" customHeight="1">
      <c r="A14" s="252" t="s">
        <v>158</v>
      </c>
      <c r="B14" s="703">
        <f>BCThuNhap_06203!B14</f>
        <v>44956</v>
      </c>
      <c r="C14" s="703"/>
      <c r="D14" s="703"/>
      <c r="E14" s="703"/>
      <c r="F14" s="332"/>
      <c r="G14" s="332"/>
      <c r="H14" s="332"/>
      <c r="I14" s="332"/>
      <c r="J14" s="332"/>
      <c r="K14" s="332"/>
      <c r="L14" s="332"/>
      <c r="M14" s="112"/>
    </row>
    <row r="15" spans="1:15">
      <c r="A15"/>
      <c r="B15"/>
      <c r="C15"/>
      <c r="D15"/>
      <c r="E15"/>
      <c r="F15"/>
      <c r="G15"/>
      <c r="H15"/>
      <c r="I15"/>
      <c r="J15"/>
      <c r="K15"/>
      <c r="L15"/>
    </row>
    <row r="16" spans="1:15" s="104" customFormat="1" ht="39.75" customHeight="1">
      <c r="A16" s="270" t="s">
        <v>159</v>
      </c>
      <c r="B16" s="270" t="s">
        <v>160</v>
      </c>
      <c r="C16" s="257" t="s">
        <v>161</v>
      </c>
      <c r="D16" s="257" t="s">
        <v>1194</v>
      </c>
      <c r="E16" s="257" t="s">
        <v>920</v>
      </c>
      <c r="F16" s="124"/>
      <c r="G16" s="124"/>
      <c r="H16" s="124"/>
      <c r="I16" s="124" t="s">
        <v>607</v>
      </c>
      <c r="J16" s="124"/>
      <c r="K16" s="124"/>
      <c r="L16" s="124"/>
      <c r="M16" s="113"/>
      <c r="N16" s="112"/>
      <c r="O16" s="105"/>
    </row>
    <row r="17" spans="1:17" s="104" customFormat="1" ht="30" customHeight="1">
      <c r="A17" s="239" t="s">
        <v>261</v>
      </c>
      <c r="B17" s="239"/>
      <c r="C17" s="240"/>
      <c r="D17" s="240"/>
      <c r="E17" s="240"/>
      <c r="F17" s="125"/>
      <c r="G17" s="125"/>
      <c r="H17" s="125"/>
      <c r="I17" s="125"/>
      <c r="J17" s="125"/>
      <c r="K17" s="125"/>
      <c r="L17" s="125"/>
      <c r="M17" s="114"/>
      <c r="N17" s="112"/>
      <c r="O17" s="105"/>
    </row>
    <row r="18" spans="1:17" s="104" customFormat="1" ht="39" customHeight="1">
      <c r="A18" s="256" t="s">
        <v>262</v>
      </c>
      <c r="B18" s="258" t="s">
        <v>0</v>
      </c>
      <c r="C18" s="254"/>
      <c r="D18" s="279">
        <v>16164663074</v>
      </c>
      <c r="E18" s="279">
        <v>22891611972</v>
      </c>
      <c r="F18" s="126"/>
      <c r="G18" s="126"/>
      <c r="H18" s="126"/>
      <c r="I18" s="126">
        <v>29799258648</v>
      </c>
      <c r="J18" s="126">
        <v>729768413</v>
      </c>
      <c r="K18" s="126"/>
      <c r="L18" s="126"/>
      <c r="M18" s="114"/>
      <c r="N18" s="112"/>
      <c r="O18" s="106"/>
      <c r="P18" s="680"/>
    </row>
    <row r="19" spans="1:17" s="104" customFormat="1" ht="39" customHeight="1">
      <c r="A19" s="234" t="s">
        <v>263</v>
      </c>
      <c r="B19" s="258" t="s">
        <v>52</v>
      </c>
      <c r="C19" s="255"/>
      <c r="D19" s="280">
        <v>16164663074</v>
      </c>
      <c r="E19" s="280">
        <v>5656890237</v>
      </c>
      <c r="F19" s="126"/>
      <c r="G19" s="134"/>
      <c r="H19" s="134"/>
      <c r="I19" s="126">
        <v>9361428215</v>
      </c>
      <c r="J19" s="126">
        <v>611101479</v>
      </c>
      <c r="K19" s="134"/>
      <c r="L19" s="126"/>
      <c r="M19" s="115"/>
      <c r="N19" s="112"/>
      <c r="O19" s="116"/>
      <c r="P19" s="680"/>
    </row>
    <row r="20" spans="1:17" s="104" customFormat="1" ht="39" customHeight="1">
      <c r="A20" s="234" t="s">
        <v>887</v>
      </c>
      <c r="B20" s="258">
        <v>111.1</v>
      </c>
      <c r="C20" s="255"/>
      <c r="D20" s="245">
        <v>0</v>
      </c>
      <c r="E20" s="280">
        <v>4000000</v>
      </c>
      <c r="F20" s="126"/>
      <c r="G20" s="134"/>
      <c r="H20" s="134"/>
      <c r="I20" s="126"/>
      <c r="J20" s="126"/>
      <c r="K20" s="134"/>
      <c r="L20" s="126"/>
      <c r="M20" s="115"/>
      <c r="N20" s="112"/>
      <c r="O20" s="116"/>
      <c r="P20" s="680"/>
    </row>
    <row r="21" spans="1:17" s="104" customFormat="1" ht="39" customHeight="1">
      <c r="A21" s="234" t="s">
        <v>888</v>
      </c>
      <c r="B21" s="258">
        <v>111.2</v>
      </c>
      <c r="C21" s="255"/>
      <c r="D21" s="245">
        <v>0</v>
      </c>
      <c r="E21" s="245">
        <v>0</v>
      </c>
      <c r="F21" s="126"/>
      <c r="G21" s="134"/>
      <c r="H21" s="134"/>
      <c r="I21" s="126"/>
      <c r="J21" s="126"/>
      <c r="K21" s="134"/>
      <c r="L21" s="126"/>
      <c r="M21" s="115"/>
      <c r="N21" s="112"/>
      <c r="O21" s="116"/>
      <c r="P21" s="680"/>
    </row>
    <row r="22" spans="1:17" s="104" customFormat="1" ht="39" customHeight="1">
      <c r="A22" s="234" t="s">
        <v>889</v>
      </c>
      <c r="B22" s="258">
        <v>111.3</v>
      </c>
      <c r="C22" s="255"/>
      <c r="D22" s="280">
        <v>16164663074</v>
      </c>
      <c r="E22" s="280">
        <v>5652890237</v>
      </c>
      <c r="F22" s="126"/>
      <c r="G22" s="134"/>
      <c r="H22" s="134"/>
      <c r="I22" s="126"/>
      <c r="J22" s="126"/>
      <c r="K22" s="134"/>
      <c r="L22" s="126"/>
      <c r="M22" s="115"/>
      <c r="N22" s="112"/>
      <c r="O22" s="116"/>
      <c r="P22" s="680"/>
    </row>
    <row r="23" spans="1:17" s="104" customFormat="1" ht="39" customHeight="1">
      <c r="A23" s="234" t="s">
        <v>264</v>
      </c>
      <c r="B23" s="258" t="s">
        <v>53</v>
      </c>
      <c r="C23" s="255"/>
      <c r="D23" s="245">
        <v>0</v>
      </c>
      <c r="E23" s="281">
        <v>17234721735</v>
      </c>
      <c r="F23" s="126"/>
      <c r="G23" s="135"/>
      <c r="H23" s="135"/>
      <c r="I23" s="126">
        <v>20437830433</v>
      </c>
      <c r="J23" s="126">
        <v>118666934</v>
      </c>
      <c r="K23" s="135"/>
      <c r="L23" s="126"/>
      <c r="M23" s="115"/>
      <c r="N23" s="112"/>
      <c r="O23" s="116"/>
      <c r="P23" s="680"/>
    </row>
    <row r="24" spans="1:17" s="104" customFormat="1" ht="39" customHeight="1">
      <c r="A24" s="256" t="s">
        <v>308</v>
      </c>
      <c r="B24" s="258" t="s">
        <v>1</v>
      </c>
      <c r="C24" s="255"/>
      <c r="D24" s="280">
        <v>76447860698</v>
      </c>
      <c r="E24" s="280">
        <v>92688070600</v>
      </c>
      <c r="F24" s="126"/>
      <c r="G24" s="134"/>
      <c r="H24" s="134"/>
      <c r="I24" s="126">
        <v>46113652000</v>
      </c>
      <c r="J24" s="126">
        <v>-267466000</v>
      </c>
      <c r="K24" s="134"/>
      <c r="L24" s="126"/>
      <c r="M24" s="115"/>
      <c r="N24" s="112"/>
      <c r="O24" s="117"/>
      <c r="P24" s="680"/>
    </row>
    <row r="25" spans="1:17" s="104" customFormat="1" ht="39" customHeight="1">
      <c r="A25" s="234" t="s">
        <v>265</v>
      </c>
      <c r="B25" s="258" t="s">
        <v>2</v>
      </c>
      <c r="C25" s="255"/>
      <c r="D25" s="282">
        <v>76447860698</v>
      </c>
      <c r="E25" s="282">
        <v>92688070600</v>
      </c>
      <c r="F25" s="126"/>
      <c r="G25" s="135"/>
      <c r="H25" s="135"/>
      <c r="I25" s="126">
        <v>46113652000</v>
      </c>
      <c r="J25" s="126">
        <v>-267466000</v>
      </c>
      <c r="K25" s="135"/>
      <c r="L25" s="126"/>
      <c r="M25" s="115"/>
      <c r="N25" s="112"/>
      <c r="O25" s="116"/>
      <c r="P25" s="680"/>
    </row>
    <row r="26" spans="1:17" s="92" customFormat="1" ht="39" customHeight="1">
      <c r="A26" s="301" t="s">
        <v>319</v>
      </c>
      <c r="B26" s="268" t="s">
        <v>213</v>
      </c>
      <c r="C26" s="241"/>
      <c r="D26" s="282">
        <v>51879766700</v>
      </c>
      <c r="E26" s="282">
        <v>71084739100</v>
      </c>
      <c r="F26" s="126"/>
      <c r="G26" s="135"/>
      <c r="H26" s="135"/>
      <c r="I26" s="126">
        <v>43113652000</v>
      </c>
      <c r="J26" s="126">
        <v>-267466000</v>
      </c>
      <c r="K26" s="135"/>
      <c r="L26" s="126"/>
      <c r="M26" s="115"/>
      <c r="N26" s="112"/>
      <c r="O26" s="116"/>
      <c r="P26" s="680"/>
    </row>
    <row r="27" spans="1:17" s="92" customFormat="1" ht="39" customHeight="1">
      <c r="A27" s="272" t="s">
        <v>320</v>
      </c>
      <c r="B27" s="258">
        <v>121.2</v>
      </c>
      <c r="C27" s="254"/>
      <c r="D27" s="245">
        <v>0</v>
      </c>
      <c r="E27" s="245">
        <v>0</v>
      </c>
      <c r="F27" s="126"/>
      <c r="G27" s="135"/>
      <c r="H27" s="135"/>
      <c r="I27" s="126">
        <v>0</v>
      </c>
      <c r="J27" s="126"/>
      <c r="K27" s="135"/>
      <c r="L27" s="126"/>
      <c r="M27" s="115"/>
      <c r="N27" s="112"/>
      <c r="O27" s="116"/>
      <c r="P27" s="680"/>
    </row>
    <row r="28" spans="1:17" s="92" customFormat="1" ht="39" customHeight="1">
      <c r="A28" s="301" t="s">
        <v>267</v>
      </c>
      <c r="B28" s="273" t="s">
        <v>214</v>
      </c>
      <c r="C28" s="241"/>
      <c r="D28" s="245">
        <v>0</v>
      </c>
      <c r="E28" s="245">
        <v>7000000000</v>
      </c>
      <c r="F28" s="126"/>
      <c r="G28" s="135"/>
      <c r="H28" s="135"/>
      <c r="I28" s="126">
        <v>0</v>
      </c>
      <c r="J28" s="126">
        <v>0</v>
      </c>
      <c r="K28" s="135"/>
      <c r="L28" s="126"/>
      <c r="M28" s="115"/>
      <c r="N28" s="112"/>
      <c r="O28" s="116"/>
      <c r="P28" s="680"/>
    </row>
    <row r="29" spans="1:17" s="92" customFormat="1" ht="39" customHeight="1">
      <c r="A29" s="301" t="s">
        <v>318</v>
      </c>
      <c r="B29" s="274" t="s">
        <v>216</v>
      </c>
      <c r="C29" s="241"/>
      <c r="D29" s="245">
        <v>17568093998</v>
      </c>
      <c r="E29" s="281">
        <v>14603331500</v>
      </c>
      <c r="F29" s="126"/>
      <c r="G29" s="135"/>
      <c r="H29" s="135"/>
      <c r="I29" s="126">
        <v>3000000000</v>
      </c>
      <c r="J29" s="126">
        <v>0</v>
      </c>
      <c r="K29" s="135"/>
      <c r="L29" s="126"/>
      <c r="M29" s="115"/>
      <c r="N29" s="112"/>
      <c r="O29" s="116"/>
      <c r="P29" s="680"/>
      <c r="Q29" s="682"/>
    </row>
    <row r="30" spans="1:17" s="92" customFormat="1" ht="39" customHeight="1">
      <c r="A30" s="301" t="s">
        <v>266</v>
      </c>
      <c r="B30" s="268" t="s">
        <v>603</v>
      </c>
      <c r="C30" s="241"/>
      <c r="D30" s="245">
        <v>7000000000</v>
      </c>
      <c r="E30" s="245">
        <v>0</v>
      </c>
      <c r="F30" s="126"/>
      <c r="G30" s="135"/>
      <c r="H30" s="135"/>
      <c r="I30" s="126">
        <v>0</v>
      </c>
      <c r="J30" s="126">
        <v>0</v>
      </c>
      <c r="K30" s="135"/>
      <c r="L30" s="126"/>
      <c r="M30" s="115"/>
      <c r="N30" s="112"/>
      <c r="O30" s="116"/>
      <c r="P30" s="680"/>
    </row>
    <row r="31" spans="1:17" s="92" customFormat="1" ht="39" customHeight="1">
      <c r="A31" s="272" t="s">
        <v>526</v>
      </c>
      <c r="B31" s="275" t="s">
        <v>221</v>
      </c>
      <c r="C31" s="254"/>
      <c r="D31" s="245">
        <v>0</v>
      </c>
      <c r="E31" s="245">
        <v>0</v>
      </c>
      <c r="F31" s="126"/>
      <c r="G31" s="135"/>
      <c r="H31" s="135"/>
      <c r="I31" s="126">
        <v>0</v>
      </c>
      <c r="J31" s="126">
        <v>0</v>
      </c>
      <c r="K31" s="135"/>
      <c r="L31" s="126"/>
      <c r="M31" s="115"/>
      <c r="N31" s="112"/>
      <c r="O31" s="116"/>
      <c r="P31" s="680"/>
    </row>
    <row r="32" spans="1:17" s="104" customFormat="1" ht="39" customHeight="1">
      <c r="A32" s="234" t="s">
        <v>268</v>
      </c>
      <c r="B32" s="258" t="s">
        <v>54</v>
      </c>
      <c r="C32" s="255"/>
      <c r="D32" s="245">
        <v>0</v>
      </c>
      <c r="E32" s="245">
        <v>0</v>
      </c>
      <c r="F32" s="126"/>
      <c r="G32" s="135"/>
      <c r="H32" s="135"/>
      <c r="I32" s="126">
        <v>0</v>
      </c>
      <c r="J32" s="126">
        <v>0</v>
      </c>
      <c r="K32" s="135"/>
      <c r="L32" s="126"/>
      <c r="M32" s="115"/>
      <c r="N32" s="112"/>
      <c r="O32" s="116"/>
      <c r="P32" s="680"/>
    </row>
    <row r="33" spans="1:16" s="104" customFormat="1" ht="39" customHeight="1">
      <c r="A33" s="256" t="s">
        <v>269</v>
      </c>
      <c r="B33" s="258" t="s">
        <v>3</v>
      </c>
      <c r="C33" s="255"/>
      <c r="D33" s="245">
        <v>1364855818</v>
      </c>
      <c r="E33" s="280">
        <v>3163830187</v>
      </c>
      <c r="F33" s="126"/>
      <c r="G33" s="134"/>
      <c r="H33" s="134"/>
      <c r="I33" s="126">
        <v>473787186</v>
      </c>
      <c r="J33" s="126">
        <v>-61449754</v>
      </c>
      <c r="K33" s="134"/>
      <c r="L33" s="126"/>
      <c r="M33" s="115"/>
      <c r="N33" s="112"/>
      <c r="O33" s="116"/>
      <c r="P33" s="680"/>
    </row>
    <row r="34" spans="1:16" s="104" customFormat="1" ht="39" customHeight="1">
      <c r="A34" s="234" t="s">
        <v>270</v>
      </c>
      <c r="B34" s="258" t="s">
        <v>4</v>
      </c>
      <c r="C34" s="255"/>
      <c r="D34" s="245">
        <v>804791000</v>
      </c>
      <c r="E34" s="245">
        <v>2501342350</v>
      </c>
      <c r="F34" s="126"/>
      <c r="G34" s="135"/>
      <c r="H34" s="135"/>
      <c r="I34" s="126">
        <v>285571000</v>
      </c>
      <c r="J34" s="126">
        <v>-58238511</v>
      </c>
      <c r="K34" s="135"/>
      <c r="L34" s="126"/>
      <c r="M34" s="115"/>
      <c r="N34" s="112"/>
      <c r="O34" s="117"/>
      <c r="P34" s="680"/>
    </row>
    <row r="35" spans="1:16" s="104" customFormat="1" ht="39" customHeight="1">
      <c r="A35" s="234" t="s">
        <v>271</v>
      </c>
      <c r="B35" s="258" t="s">
        <v>55</v>
      </c>
      <c r="C35" s="255"/>
      <c r="D35" s="282">
        <v>560064818</v>
      </c>
      <c r="E35" s="282">
        <v>662487837</v>
      </c>
      <c r="F35" s="126"/>
      <c r="G35" s="135"/>
      <c r="H35" s="135"/>
      <c r="I35" s="126">
        <v>188216186</v>
      </c>
      <c r="J35" s="126">
        <v>-3211243</v>
      </c>
      <c r="K35" s="135"/>
      <c r="L35" s="126"/>
      <c r="M35" s="115"/>
      <c r="N35" s="112"/>
      <c r="O35" s="117"/>
      <c r="P35" s="680"/>
    </row>
    <row r="36" spans="1:16" s="104" customFormat="1" ht="39" customHeight="1">
      <c r="A36" s="301" t="s">
        <v>402</v>
      </c>
      <c r="B36" s="258" t="s">
        <v>56</v>
      </c>
      <c r="C36" s="255"/>
      <c r="D36" s="245">
        <v>0</v>
      </c>
      <c r="E36" s="245">
        <v>0</v>
      </c>
      <c r="F36" s="126"/>
      <c r="G36" s="135"/>
      <c r="H36" s="135"/>
      <c r="I36" s="126">
        <v>0</v>
      </c>
      <c r="J36" s="126">
        <v>0</v>
      </c>
      <c r="K36" s="135"/>
      <c r="L36" s="126"/>
      <c r="M36" s="115"/>
      <c r="N36" s="112"/>
      <c r="O36" s="116"/>
      <c r="P36" s="680"/>
    </row>
    <row r="37" spans="1:16" s="104" customFormat="1" ht="39" customHeight="1">
      <c r="A37" s="271" t="s">
        <v>595</v>
      </c>
      <c r="B37" s="255">
        <v>135</v>
      </c>
      <c r="C37" s="255"/>
      <c r="D37" s="245">
        <v>0</v>
      </c>
      <c r="E37" s="245">
        <v>0</v>
      </c>
      <c r="F37" s="126"/>
      <c r="G37" s="135"/>
      <c r="H37" s="135"/>
      <c r="I37" s="126"/>
      <c r="J37" s="126">
        <v>0</v>
      </c>
      <c r="K37" s="135"/>
      <c r="L37" s="126"/>
      <c r="M37" s="115"/>
      <c r="N37" s="112"/>
      <c r="O37" s="116"/>
      <c r="P37" s="680"/>
    </row>
    <row r="38" spans="1:16" s="104" customFormat="1" ht="39" customHeight="1">
      <c r="A38" s="271" t="s">
        <v>403</v>
      </c>
      <c r="B38" s="255" t="s">
        <v>57</v>
      </c>
      <c r="C38" s="255"/>
      <c r="D38" s="280">
        <v>560064818</v>
      </c>
      <c r="E38" s="280">
        <v>662487837</v>
      </c>
      <c r="F38" s="126"/>
      <c r="G38" s="135"/>
      <c r="H38" s="135"/>
      <c r="I38" s="126">
        <v>188216186</v>
      </c>
      <c r="J38" s="126">
        <v>-3211243</v>
      </c>
      <c r="K38" s="135"/>
      <c r="L38" s="126"/>
      <c r="M38" s="115"/>
      <c r="N38" s="112"/>
      <c r="O38" s="116"/>
      <c r="P38" s="680"/>
    </row>
    <row r="39" spans="1:16" s="104" customFormat="1" ht="39" customHeight="1">
      <c r="A39" s="276" t="s">
        <v>592</v>
      </c>
      <c r="B39" s="255">
        <v>136.1</v>
      </c>
      <c r="C39" s="255"/>
      <c r="D39" s="282">
        <v>204000000</v>
      </c>
      <c r="E39" s="282">
        <v>81068800</v>
      </c>
      <c r="F39" s="126"/>
      <c r="G39" s="135"/>
      <c r="H39" s="135"/>
      <c r="I39" s="126">
        <v>0</v>
      </c>
      <c r="J39" s="126">
        <v>0</v>
      </c>
      <c r="K39" s="135"/>
      <c r="L39" s="126"/>
      <c r="M39" s="115"/>
      <c r="N39" s="112"/>
      <c r="O39" s="116"/>
      <c r="P39" s="680"/>
    </row>
    <row r="40" spans="1:16" s="104" customFormat="1" ht="39" customHeight="1">
      <c r="A40" s="271" t="s">
        <v>588</v>
      </c>
      <c r="B40" s="255">
        <v>136.19999999999999</v>
      </c>
      <c r="C40" s="255"/>
      <c r="D40" s="282">
        <v>229489476</v>
      </c>
      <c r="E40" s="282">
        <v>283391640</v>
      </c>
      <c r="F40" s="126"/>
      <c r="G40" s="135"/>
      <c r="H40" s="135"/>
      <c r="I40" s="126">
        <v>188216186</v>
      </c>
      <c r="J40" s="126">
        <v>-3211243</v>
      </c>
      <c r="K40" s="135"/>
      <c r="L40" s="126"/>
      <c r="M40" s="115"/>
      <c r="N40" s="112"/>
      <c r="O40" s="116"/>
      <c r="P40" s="680"/>
    </row>
    <row r="41" spans="1:16" s="104" customFormat="1" ht="39" customHeight="1">
      <c r="A41" s="271" t="s">
        <v>587</v>
      </c>
      <c r="B41" s="255">
        <v>136.30000000000001</v>
      </c>
      <c r="C41" s="255"/>
      <c r="D41" s="253">
        <v>126575342</v>
      </c>
      <c r="E41" s="253">
        <v>0</v>
      </c>
      <c r="F41" s="126"/>
      <c r="G41" s="135"/>
      <c r="H41" s="135"/>
      <c r="I41" s="126">
        <v>0</v>
      </c>
      <c r="J41" s="126">
        <v>0</v>
      </c>
      <c r="K41" s="135"/>
      <c r="L41" s="126"/>
      <c r="M41" s="115"/>
      <c r="N41" s="112"/>
      <c r="O41" s="116"/>
      <c r="P41" s="680"/>
    </row>
    <row r="42" spans="1:16" s="104" customFormat="1" ht="39" customHeight="1">
      <c r="A42" s="271" t="s">
        <v>593</v>
      </c>
      <c r="B42" s="255">
        <v>136.4</v>
      </c>
      <c r="C42" s="255"/>
      <c r="D42" s="253">
        <v>0</v>
      </c>
      <c r="E42" s="253">
        <v>298027397</v>
      </c>
      <c r="F42" s="126"/>
      <c r="G42" s="135"/>
      <c r="H42" s="135"/>
      <c r="I42" s="126">
        <v>0</v>
      </c>
      <c r="J42" s="126">
        <v>0</v>
      </c>
      <c r="K42" s="135"/>
      <c r="L42" s="126"/>
      <c r="M42" s="115"/>
      <c r="N42" s="112"/>
      <c r="O42" s="116"/>
      <c r="P42" s="680"/>
    </row>
    <row r="43" spans="1:16" s="104" customFormat="1" ht="39" customHeight="1">
      <c r="A43" s="271" t="s">
        <v>594</v>
      </c>
      <c r="B43" s="255">
        <v>136.5</v>
      </c>
      <c r="C43" s="255"/>
      <c r="D43" s="253">
        <v>0</v>
      </c>
      <c r="E43" s="253">
        <v>0</v>
      </c>
      <c r="F43" s="126"/>
      <c r="G43" s="135"/>
      <c r="H43" s="135"/>
      <c r="I43" s="126">
        <v>0</v>
      </c>
      <c r="J43" s="126">
        <v>0</v>
      </c>
      <c r="K43" s="135"/>
      <c r="L43" s="126"/>
      <c r="M43" s="115"/>
      <c r="N43" s="112"/>
      <c r="O43" s="116"/>
      <c r="P43" s="680"/>
    </row>
    <row r="44" spans="1:16" s="104" customFormat="1" ht="39" customHeight="1">
      <c r="A44" s="234" t="s">
        <v>272</v>
      </c>
      <c r="B44" s="258" t="s">
        <v>58</v>
      </c>
      <c r="C44" s="255"/>
      <c r="D44" s="253">
        <v>0</v>
      </c>
      <c r="E44" s="253">
        <v>0</v>
      </c>
      <c r="F44" s="126"/>
      <c r="G44" s="135"/>
      <c r="H44" s="135"/>
      <c r="I44" s="126">
        <v>0</v>
      </c>
      <c r="J44" s="126">
        <v>0</v>
      </c>
      <c r="K44" s="135"/>
      <c r="L44" s="126"/>
      <c r="M44" s="115"/>
      <c r="N44" s="112"/>
      <c r="O44" s="117"/>
      <c r="P44" s="680"/>
    </row>
    <row r="45" spans="1:16" s="104" customFormat="1" ht="39" customHeight="1">
      <c r="A45" s="234" t="s">
        <v>273</v>
      </c>
      <c r="B45" s="258" t="s">
        <v>59</v>
      </c>
      <c r="C45" s="255"/>
      <c r="D45" s="253">
        <v>0</v>
      </c>
      <c r="E45" s="253">
        <v>0</v>
      </c>
      <c r="F45" s="126"/>
      <c r="G45" s="135"/>
      <c r="H45" s="135"/>
      <c r="I45" s="126">
        <v>0</v>
      </c>
      <c r="J45" s="126">
        <v>0</v>
      </c>
      <c r="K45" s="135"/>
      <c r="L45" s="126"/>
      <c r="M45" s="145" t="s">
        <v>535</v>
      </c>
      <c r="N45" s="132"/>
      <c r="O45" s="117"/>
      <c r="P45" s="680"/>
    </row>
    <row r="46" spans="1:16" s="104" customFormat="1" ht="39" customHeight="1">
      <c r="A46" s="239" t="s">
        <v>274</v>
      </c>
      <c r="B46" s="260" t="s">
        <v>60</v>
      </c>
      <c r="C46" s="259"/>
      <c r="D46" s="283">
        <v>93977379590</v>
      </c>
      <c r="E46" s="283">
        <v>118743512759</v>
      </c>
      <c r="F46" s="126"/>
      <c r="G46" s="141">
        <v>0</v>
      </c>
      <c r="H46" s="141">
        <v>0</v>
      </c>
      <c r="I46" s="126">
        <v>76386697834</v>
      </c>
      <c r="J46" s="126">
        <v>400852659</v>
      </c>
      <c r="K46" s="136"/>
      <c r="L46" s="126"/>
      <c r="M46" s="128">
        <v>77161857907</v>
      </c>
      <c r="N46" s="130">
        <v>76787550493</v>
      </c>
      <c r="O46" s="116"/>
      <c r="P46" s="680"/>
    </row>
    <row r="47" spans="1:16" s="104" customFormat="1" ht="39" customHeight="1">
      <c r="A47" s="239" t="s">
        <v>275</v>
      </c>
      <c r="B47" s="260" t="s">
        <v>61</v>
      </c>
      <c r="C47" s="259"/>
      <c r="D47" s="261">
        <v>0</v>
      </c>
      <c r="E47" s="261">
        <v>0</v>
      </c>
      <c r="F47" s="126"/>
      <c r="G47" s="137"/>
      <c r="H47" s="137"/>
      <c r="I47" s="126"/>
      <c r="J47" s="126">
        <v>0</v>
      </c>
      <c r="K47" s="137"/>
      <c r="L47" s="126"/>
      <c r="M47" s="129">
        <v>0</v>
      </c>
      <c r="N47" s="132">
        <v>0</v>
      </c>
      <c r="O47" s="116"/>
      <c r="P47" s="680"/>
    </row>
    <row r="48" spans="1:16" s="104" customFormat="1" ht="39" customHeight="1">
      <c r="A48" s="234" t="s">
        <v>404</v>
      </c>
      <c r="B48" s="258" t="s">
        <v>6</v>
      </c>
      <c r="C48" s="255"/>
      <c r="D48" s="253">
        <v>0</v>
      </c>
      <c r="E48" s="253">
        <v>0</v>
      </c>
      <c r="F48" s="126"/>
      <c r="G48" s="135"/>
      <c r="H48" s="135"/>
      <c r="I48" s="126">
        <v>0</v>
      </c>
      <c r="J48" s="126">
        <v>0</v>
      </c>
      <c r="K48" s="135"/>
      <c r="L48" s="126"/>
      <c r="M48" s="115"/>
      <c r="N48" s="112"/>
      <c r="O48" s="117"/>
      <c r="P48" s="680"/>
    </row>
    <row r="49" spans="1:16" s="104" customFormat="1" ht="39" customHeight="1">
      <c r="A49" s="234" t="s">
        <v>276</v>
      </c>
      <c r="B49" s="258" t="s">
        <v>7</v>
      </c>
      <c r="C49" s="255"/>
      <c r="D49" s="253">
        <v>741110</v>
      </c>
      <c r="E49" s="253">
        <v>649873350</v>
      </c>
      <c r="F49" s="126"/>
      <c r="G49" s="135"/>
      <c r="H49" s="135"/>
      <c r="I49" s="126">
        <v>1491333650</v>
      </c>
      <c r="J49" s="126">
        <v>-1427738400</v>
      </c>
      <c r="K49" s="135"/>
      <c r="L49" s="126"/>
      <c r="M49" s="115"/>
      <c r="N49" s="112"/>
      <c r="O49" s="117"/>
      <c r="P49" s="680"/>
    </row>
    <row r="50" spans="1:16" s="104" customFormat="1" ht="64.5" customHeight="1">
      <c r="A50" s="234" t="s">
        <v>396</v>
      </c>
      <c r="B50" s="258" t="s">
        <v>62</v>
      </c>
      <c r="C50" s="255"/>
      <c r="D50" s="282">
        <v>1183070</v>
      </c>
      <c r="E50" s="282">
        <v>10308570</v>
      </c>
      <c r="F50" s="126"/>
      <c r="G50" s="135"/>
      <c r="H50" s="135"/>
      <c r="I50" s="126">
        <v>0</v>
      </c>
      <c r="J50" s="126">
        <v>250000</v>
      </c>
      <c r="K50" s="135"/>
      <c r="L50" s="126"/>
      <c r="M50" s="115"/>
      <c r="N50" s="112"/>
      <c r="O50" s="117"/>
      <c r="P50" s="680"/>
    </row>
    <row r="51" spans="1:16" s="104" customFormat="1" ht="39" customHeight="1">
      <c r="A51" s="234" t="s">
        <v>277</v>
      </c>
      <c r="B51" s="258" t="s">
        <v>8</v>
      </c>
      <c r="C51" s="255"/>
      <c r="D51" s="262">
        <v>687346</v>
      </c>
      <c r="E51" s="262">
        <v>1270463</v>
      </c>
      <c r="F51" s="126"/>
      <c r="G51" s="135"/>
      <c r="H51" s="135"/>
      <c r="I51" s="126">
        <v>0</v>
      </c>
      <c r="J51" s="126">
        <v>0</v>
      </c>
      <c r="K51" s="135"/>
      <c r="L51" s="126"/>
      <c r="M51" s="115"/>
      <c r="N51" s="112"/>
      <c r="O51" s="117"/>
      <c r="P51" s="680"/>
    </row>
    <row r="52" spans="1:16" s="104" customFormat="1" ht="39" customHeight="1">
      <c r="A52" s="234" t="s">
        <v>278</v>
      </c>
      <c r="B52" s="258" t="s">
        <v>9</v>
      </c>
      <c r="C52" s="255"/>
      <c r="D52" s="282">
        <v>407334</v>
      </c>
      <c r="E52" s="282">
        <v>407334</v>
      </c>
      <c r="F52" s="126"/>
      <c r="G52" s="135"/>
      <c r="H52" s="135"/>
      <c r="I52" s="126">
        <v>0</v>
      </c>
      <c r="J52" s="126">
        <v>0</v>
      </c>
      <c r="K52" s="135"/>
      <c r="L52" s="126"/>
      <c r="M52" s="115"/>
      <c r="N52" s="112"/>
      <c r="O52" s="117"/>
      <c r="P52" s="680"/>
    </row>
    <row r="53" spans="1:16" s="104" customFormat="1" ht="39" customHeight="1">
      <c r="A53" s="234" t="s">
        <v>279</v>
      </c>
      <c r="B53" s="258" t="s">
        <v>63</v>
      </c>
      <c r="C53" s="255"/>
      <c r="D53" s="245">
        <v>103200000</v>
      </c>
      <c r="E53" s="245">
        <v>96200000</v>
      </c>
      <c r="F53" s="126"/>
      <c r="G53" s="135"/>
      <c r="H53" s="135"/>
      <c r="I53" s="126">
        <v>95797260</v>
      </c>
      <c r="J53" s="126">
        <v>15591781</v>
      </c>
      <c r="K53" s="135"/>
      <c r="L53" s="126"/>
      <c r="M53" s="115"/>
      <c r="N53" s="112"/>
      <c r="O53" s="117"/>
      <c r="P53" s="680"/>
    </row>
    <row r="54" spans="1:16" s="104" customFormat="1" ht="39" customHeight="1">
      <c r="A54" s="301" t="s">
        <v>280</v>
      </c>
      <c r="B54" s="243">
        <v>316.10000000000002</v>
      </c>
      <c r="C54" s="255"/>
      <c r="D54" s="245">
        <v>0</v>
      </c>
      <c r="E54" s="245">
        <v>0</v>
      </c>
      <c r="F54" s="126"/>
      <c r="G54" s="135"/>
      <c r="H54" s="135"/>
      <c r="I54" s="126">
        <v>0</v>
      </c>
      <c r="J54" s="126">
        <v>0</v>
      </c>
      <c r="K54" s="135"/>
      <c r="L54" s="126"/>
      <c r="M54" s="115"/>
      <c r="N54" s="112"/>
      <c r="O54" s="116"/>
      <c r="P54" s="680"/>
    </row>
    <row r="55" spans="1:16" s="104" customFormat="1" ht="39" customHeight="1">
      <c r="A55" s="301" t="s">
        <v>281</v>
      </c>
      <c r="B55" s="243">
        <v>316.2</v>
      </c>
      <c r="C55" s="255"/>
      <c r="D55" s="282">
        <v>87000000</v>
      </c>
      <c r="E55" s="282">
        <v>80000000</v>
      </c>
      <c r="F55" s="126"/>
      <c r="G55" s="135"/>
      <c r="H55" s="135"/>
      <c r="I55" s="126">
        <v>82780822</v>
      </c>
      <c r="J55" s="126">
        <v>9342466</v>
      </c>
      <c r="K55" s="135"/>
      <c r="L55" s="126"/>
      <c r="M55" s="115"/>
      <c r="N55" s="112"/>
      <c r="O55" s="116"/>
      <c r="P55" s="680"/>
    </row>
    <row r="56" spans="1:16" s="104" customFormat="1" ht="39" customHeight="1">
      <c r="A56" s="301" t="s">
        <v>282</v>
      </c>
      <c r="B56" s="243">
        <v>316.3</v>
      </c>
      <c r="C56" s="255"/>
      <c r="D56" s="245">
        <v>0</v>
      </c>
      <c r="E56" s="245">
        <v>0</v>
      </c>
      <c r="F56" s="126"/>
      <c r="G56" s="135"/>
      <c r="H56" s="135"/>
      <c r="I56" s="126">
        <v>0</v>
      </c>
      <c r="J56" s="126">
        <v>0</v>
      </c>
      <c r="K56" s="135"/>
      <c r="L56" s="126"/>
      <c r="M56" s="115"/>
      <c r="N56" s="112"/>
      <c r="O56" s="116"/>
      <c r="P56" s="680"/>
    </row>
    <row r="57" spans="1:16" s="104" customFormat="1" ht="39" customHeight="1">
      <c r="A57" s="301" t="s">
        <v>284</v>
      </c>
      <c r="B57" s="243">
        <v>316.39999999999998</v>
      </c>
      <c r="C57" s="255"/>
      <c r="D57" s="245">
        <v>0</v>
      </c>
      <c r="E57" s="245">
        <v>0</v>
      </c>
      <c r="F57" s="126"/>
      <c r="G57" s="135"/>
      <c r="H57" s="135"/>
      <c r="I57" s="126">
        <v>0</v>
      </c>
      <c r="J57" s="126">
        <v>0</v>
      </c>
      <c r="K57" s="135"/>
      <c r="L57" s="126"/>
      <c r="M57" s="115"/>
      <c r="N57" s="112"/>
      <c r="O57" s="116"/>
      <c r="P57" s="680"/>
    </row>
    <row r="58" spans="1:16" s="104" customFormat="1" ht="48" customHeight="1">
      <c r="A58" s="301" t="s">
        <v>283</v>
      </c>
      <c r="B58" s="243">
        <v>316.5</v>
      </c>
      <c r="C58" s="255"/>
      <c r="D58" s="282">
        <v>16200000</v>
      </c>
      <c r="E58" s="282">
        <v>16200000</v>
      </c>
      <c r="F58" s="126"/>
      <c r="G58" s="135"/>
      <c r="H58" s="135"/>
      <c r="I58" s="126">
        <v>11400000</v>
      </c>
      <c r="J58" s="126">
        <v>5400000</v>
      </c>
      <c r="K58" s="135"/>
      <c r="L58" s="126"/>
      <c r="M58" s="115"/>
      <c r="N58" s="112"/>
      <c r="O58" s="116"/>
      <c r="P58" s="680"/>
    </row>
    <row r="59" spans="1:16" s="104" customFormat="1" ht="48" customHeight="1">
      <c r="A59" s="301" t="s">
        <v>405</v>
      </c>
      <c r="B59" s="243">
        <v>316.60000000000002</v>
      </c>
      <c r="C59" s="255"/>
      <c r="D59" s="245">
        <v>0</v>
      </c>
      <c r="E59" s="245">
        <v>0</v>
      </c>
      <c r="F59" s="126"/>
      <c r="G59" s="135"/>
      <c r="H59" s="135"/>
      <c r="I59" s="126">
        <v>0</v>
      </c>
      <c r="J59" s="126">
        <v>0</v>
      </c>
      <c r="K59" s="135"/>
      <c r="L59" s="126"/>
      <c r="M59" s="115"/>
      <c r="N59" s="112"/>
      <c r="O59" s="116"/>
      <c r="P59" s="680"/>
    </row>
    <row r="60" spans="1:16" s="104" customFormat="1" ht="39" customHeight="1">
      <c r="A60" s="301" t="s">
        <v>425</v>
      </c>
      <c r="B60" s="243">
        <v>316.7</v>
      </c>
      <c r="C60" s="255"/>
      <c r="D60" s="245">
        <v>0</v>
      </c>
      <c r="E60" s="245">
        <v>0</v>
      </c>
      <c r="F60" s="126"/>
      <c r="G60" s="135"/>
      <c r="H60" s="135"/>
      <c r="I60" s="126">
        <v>1616438</v>
      </c>
      <c r="J60" s="126">
        <v>849315</v>
      </c>
      <c r="K60" s="135"/>
      <c r="L60" s="126"/>
      <c r="M60" s="115"/>
      <c r="N60" s="112"/>
      <c r="O60" s="116"/>
      <c r="P60" s="680"/>
    </row>
    <row r="61" spans="1:16" s="104" customFormat="1" ht="39" customHeight="1">
      <c r="A61" s="234" t="s">
        <v>285</v>
      </c>
      <c r="B61" s="258" t="s">
        <v>64</v>
      </c>
      <c r="C61" s="255"/>
      <c r="D61" s="245">
        <v>0</v>
      </c>
      <c r="E61" s="245">
        <v>4000000</v>
      </c>
      <c r="F61" s="126"/>
      <c r="G61" s="135"/>
      <c r="H61" s="135"/>
      <c r="I61" s="126">
        <v>0</v>
      </c>
      <c r="J61" s="126">
        <v>0</v>
      </c>
      <c r="K61" s="135"/>
      <c r="L61" s="126"/>
      <c r="M61" s="115"/>
      <c r="N61" s="112"/>
      <c r="O61" s="117"/>
      <c r="P61" s="680"/>
    </row>
    <row r="62" spans="1:16" s="104" customFormat="1" ht="39" customHeight="1">
      <c r="A62" s="234" t="s">
        <v>286</v>
      </c>
      <c r="B62" s="258" t="s">
        <v>10</v>
      </c>
      <c r="C62" s="255"/>
      <c r="D62" s="245">
        <v>16192576580</v>
      </c>
      <c r="E62" s="245">
        <v>617248553</v>
      </c>
      <c r="F62" s="126"/>
      <c r="G62" s="135"/>
      <c r="H62" s="135"/>
      <c r="I62" s="126">
        <v>0</v>
      </c>
      <c r="J62" s="126">
        <v>0</v>
      </c>
      <c r="K62" s="135"/>
      <c r="L62" s="126"/>
      <c r="M62" s="115"/>
      <c r="N62" s="112"/>
      <c r="O62" s="117"/>
      <c r="P62" s="680"/>
    </row>
    <row r="63" spans="1:16" s="104" customFormat="1" ht="39" customHeight="1">
      <c r="A63" s="234" t="s">
        <v>287</v>
      </c>
      <c r="B63" s="258" t="s">
        <v>65</v>
      </c>
      <c r="C63" s="255"/>
      <c r="D63" s="282">
        <v>148613272</v>
      </c>
      <c r="E63" s="282">
        <v>143478624</v>
      </c>
      <c r="F63" s="126"/>
      <c r="G63" s="135"/>
      <c r="H63" s="135"/>
      <c r="I63" s="126">
        <v>109626433</v>
      </c>
      <c r="J63" s="126">
        <v>8751876</v>
      </c>
      <c r="K63" s="135"/>
      <c r="L63" s="126"/>
      <c r="M63" s="115"/>
      <c r="N63" s="112"/>
      <c r="O63" s="117"/>
      <c r="P63" s="680"/>
    </row>
    <row r="64" spans="1:16" s="104" customFormat="1" ht="39" customHeight="1">
      <c r="A64" s="301" t="s">
        <v>288</v>
      </c>
      <c r="B64" s="243">
        <v>319.10000000000002</v>
      </c>
      <c r="C64" s="255"/>
      <c r="D64" s="282">
        <v>95371250</v>
      </c>
      <c r="E64" s="282">
        <v>89532424</v>
      </c>
      <c r="F64" s="126"/>
      <c r="G64" s="135"/>
      <c r="H64" s="135"/>
      <c r="I64" s="126">
        <v>51431433</v>
      </c>
      <c r="J64" s="126">
        <v>6801876</v>
      </c>
      <c r="K64" s="135"/>
      <c r="L64" s="126"/>
      <c r="M64" s="115"/>
      <c r="N64" s="112"/>
      <c r="O64" s="116"/>
      <c r="P64" s="680"/>
    </row>
    <row r="65" spans="1:16" s="104" customFormat="1" ht="39" customHeight="1">
      <c r="A65" s="301" t="s">
        <v>429</v>
      </c>
      <c r="B65" s="243">
        <v>319.2</v>
      </c>
      <c r="C65" s="255"/>
      <c r="D65" s="282">
        <v>20000000</v>
      </c>
      <c r="E65" s="282">
        <v>20000000</v>
      </c>
      <c r="F65" s="126"/>
      <c r="G65" s="135"/>
      <c r="H65" s="135"/>
      <c r="I65" s="126">
        <v>10750000</v>
      </c>
      <c r="J65" s="126">
        <v>0</v>
      </c>
      <c r="K65" s="135"/>
      <c r="L65" s="126"/>
      <c r="M65" s="115"/>
      <c r="N65" s="112"/>
      <c r="O65" s="116"/>
      <c r="P65" s="680"/>
    </row>
    <row r="66" spans="1:16" s="104" customFormat="1" ht="39" customHeight="1">
      <c r="A66" s="301" t="s">
        <v>289</v>
      </c>
      <c r="B66" s="243">
        <v>319.3</v>
      </c>
      <c r="C66" s="255"/>
      <c r="D66" s="282">
        <v>16500000</v>
      </c>
      <c r="E66" s="282">
        <v>16500000</v>
      </c>
      <c r="F66" s="126"/>
      <c r="G66" s="135"/>
      <c r="H66" s="135"/>
      <c r="I66" s="126">
        <v>11180000</v>
      </c>
      <c r="J66" s="126">
        <v>0</v>
      </c>
      <c r="K66" s="135"/>
      <c r="L66" s="126"/>
      <c r="M66" s="115"/>
      <c r="N66" s="112"/>
      <c r="O66" s="116"/>
      <c r="P66" s="680"/>
    </row>
    <row r="67" spans="1:16" s="104" customFormat="1" ht="39" customHeight="1">
      <c r="A67" s="301" t="s">
        <v>290</v>
      </c>
      <c r="B67" s="243">
        <v>319.39999999999998</v>
      </c>
      <c r="C67" s="255"/>
      <c r="D67" s="282">
        <v>5500000</v>
      </c>
      <c r="E67" s="282">
        <v>5500000</v>
      </c>
      <c r="F67" s="126"/>
      <c r="G67" s="135"/>
      <c r="H67" s="135"/>
      <c r="I67" s="126">
        <v>19565000</v>
      </c>
      <c r="J67" s="126">
        <v>0</v>
      </c>
      <c r="K67" s="135"/>
      <c r="L67" s="126"/>
      <c r="M67" s="115"/>
      <c r="N67" s="112"/>
      <c r="O67" s="116"/>
      <c r="P67" s="680"/>
    </row>
    <row r="68" spans="1:16" s="104" customFormat="1" ht="39" customHeight="1">
      <c r="A68" s="301" t="s">
        <v>291</v>
      </c>
      <c r="B68" s="243">
        <v>319.5</v>
      </c>
      <c r="C68" s="255"/>
      <c r="D68" s="282">
        <v>11000000</v>
      </c>
      <c r="E68" s="282">
        <v>11000000</v>
      </c>
      <c r="F68" s="126"/>
      <c r="G68" s="135"/>
      <c r="H68" s="135"/>
      <c r="I68" s="126">
        <v>11000000</v>
      </c>
      <c r="J68" s="126">
        <v>0</v>
      </c>
      <c r="K68" s="135"/>
      <c r="L68" s="126"/>
      <c r="M68" s="115"/>
      <c r="N68" s="112"/>
      <c r="O68" s="116"/>
      <c r="P68" s="680"/>
    </row>
    <row r="69" spans="1:16" s="104" customFormat="1" ht="39" customHeight="1">
      <c r="A69" s="301" t="s">
        <v>292</v>
      </c>
      <c r="B69" s="243">
        <v>319.60000000000002</v>
      </c>
      <c r="C69" s="255"/>
      <c r="D69" s="245">
        <v>242022</v>
      </c>
      <c r="E69" s="245">
        <v>946200</v>
      </c>
      <c r="F69" s="126"/>
      <c r="G69" s="135"/>
      <c r="H69" s="135"/>
      <c r="I69" s="126">
        <v>5700000</v>
      </c>
      <c r="J69" s="126">
        <v>1950000</v>
      </c>
      <c r="K69" s="135"/>
      <c r="L69" s="126"/>
      <c r="M69" s="115"/>
      <c r="N69" s="112"/>
      <c r="O69" s="116"/>
      <c r="P69" s="680"/>
    </row>
    <row r="70" spans="1:16" s="104" customFormat="1" ht="39" customHeight="1">
      <c r="A70" s="301" t="s">
        <v>407</v>
      </c>
      <c r="B70" s="243">
        <v>319.7</v>
      </c>
      <c r="C70" s="255"/>
      <c r="D70" s="245">
        <v>0</v>
      </c>
      <c r="E70" s="245">
        <v>0</v>
      </c>
      <c r="F70" s="126"/>
      <c r="G70" s="135"/>
      <c r="H70" s="135"/>
      <c r="I70" s="126">
        <v>0</v>
      </c>
      <c r="J70" s="126">
        <v>0</v>
      </c>
      <c r="K70" s="135"/>
      <c r="L70" s="126"/>
      <c r="M70" s="115"/>
      <c r="N70" s="112"/>
      <c r="O70" s="116"/>
      <c r="P70" s="680"/>
    </row>
    <row r="71" spans="1:16" s="104" customFormat="1" ht="39" customHeight="1">
      <c r="A71" s="234" t="s">
        <v>293</v>
      </c>
      <c r="B71" s="258" t="s">
        <v>66</v>
      </c>
      <c r="C71" s="255"/>
      <c r="D71" s="245">
        <v>0</v>
      </c>
      <c r="E71" s="245">
        <v>0</v>
      </c>
      <c r="F71" s="126"/>
      <c r="G71" s="135"/>
      <c r="H71" s="135"/>
      <c r="I71" s="126">
        <v>0</v>
      </c>
      <c r="J71" s="126">
        <v>0</v>
      </c>
      <c r="K71" s="135"/>
      <c r="L71" s="126"/>
      <c r="M71" s="115"/>
      <c r="N71" s="112"/>
      <c r="O71" s="118"/>
      <c r="P71" s="680"/>
    </row>
    <row r="72" spans="1:16" s="104" customFormat="1" ht="39" customHeight="1">
      <c r="A72" s="239" t="s">
        <v>294</v>
      </c>
      <c r="B72" s="260" t="s">
        <v>5</v>
      </c>
      <c r="C72" s="259"/>
      <c r="D72" s="283">
        <v>16447408712</v>
      </c>
      <c r="E72" s="283">
        <v>1522786894</v>
      </c>
      <c r="F72" s="126"/>
      <c r="G72" s="141" t="s">
        <v>600</v>
      </c>
      <c r="H72" s="141"/>
      <c r="I72" s="126">
        <v>1696757343</v>
      </c>
      <c r="J72" s="126">
        <v>-1403144743</v>
      </c>
      <c r="K72" s="136"/>
      <c r="L72" s="126"/>
      <c r="M72" s="128">
        <v>190555733</v>
      </c>
      <c r="N72" s="128">
        <v>293612600</v>
      </c>
      <c r="O72" s="119"/>
      <c r="P72" s="680"/>
    </row>
    <row r="73" spans="1:16" s="104" customFormat="1" ht="48.75" customHeight="1">
      <c r="A73" s="239" t="s">
        <v>295</v>
      </c>
      <c r="B73" s="260" t="s">
        <v>11</v>
      </c>
      <c r="C73" s="259"/>
      <c r="D73" s="283">
        <v>77529970878</v>
      </c>
      <c r="E73" s="283">
        <v>117220725865</v>
      </c>
      <c r="F73" s="126"/>
      <c r="G73" s="141">
        <v>0</v>
      </c>
      <c r="H73" s="141">
        <v>0</v>
      </c>
      <c r="I73" s="126">
        <v>74689940491</v>
      </c>
      <c r="J73" s="126">
        <v>1803997402</v>
      </c>
      <c r="K73" s="136"/>
      <c r="L73" s="126"/>
      <c r="M73" s="129">
        <v>0</v>
      </c>
      <c r="N73" s="129">
        <v>0</v>
      </c>
      <c r="O73" s="120"/>
      <c r="P73" s="680"/>
    </row>
    <row r="74" spans="1:16" s="104" customFormat="1" ht="39" customHeight="1">
      <c r="A74" s="234" t="s">
        <v>296</v>
      </c>
      <c r="B74" s="258" t="s">
        <v>12</v>
      </c>
      <c r="C74" s="255"/>
      <c r="D74" s="282">
        <v>57370825652</v>
      </c>
      <c r="E74" s="282">
        <v>70711517552</v>
      </c>
      <c r="F74" s="126"/>
      <c r="G74" s="142"/>
      <c r="H74" s="142"/>
      <c r="I74" s="126">
        <v>63515455252</v>
      </c>
      <c r="J74" s="126">
        <v>41425800</v>
      </c>
      <c r="K74" s="135"/>
      <c r="L74" s="126"/>
      <c r="M74" s="128">
        <v>76971302174</v>
      </c>
      <c r="N74" s="130">
        <v>76493937893</v>
      </c>
      <c r="O74" s="120"/>
      <c r="P74" s="680"/>
    </row>
    <row r="75" spans="1:16" s="104" customFormat="1" ht="39" customHeight="1">
      <c r="A75" s="301" t="s">
        <v>297</v>
      </c>
      <c r="B75" s="258" t="s">
        <v>13</v>
      </c>
      <c r="C75" s="255"/>
      <c r="D75" s="282">
        <v>89810876352</v>
      </c>
      <c r="E75" s="282">
        <v>88776513852</v>
      </c>
      <c r="F75" s="126"/>
      <c r="G75" s="142">
        <v>0</v>
      </c>
      <c r="H75" s="142">
        <v>0</v>
      </c>
      <c r="I75" s="126">
        <v>67944463052</v>
      </c>
      <c r="J75" s="126">
        <v>41425800</v>
      </c>
      <c r="K75" s="135"/>
      <c r="L75" s="126"/>
      <c r="M75" s="131">
        <v>0</v>
      </c>
      <c r="N75" s="131">
        <v>0</v>
      </c>
      <c r="O75" s="118"/>
      <c r="P75" s="680"/>
    </row>
    <row r="76" spans="1:16" s="104" customFormat="1" ht="39" customHeight="1">
      <c r="A76" s="301" t="s">
        <v>298</v>
      </c>
      <c r="B76" s="258" t="s">
        <v>67</v>
      </c>
      <c r="C76" s="255"/>
      <c r="D76" s="245">
        <v>-32440050700</v>
      </c>
      <c r="E76" s="245">
        <v>-18064996300</v>
      </c>
      <c r="F76" s="126"/>
      <c r="G76" s="135"/>
      <c r="H76" s="135"/>
      <c r="I76" s="126">
        <v>-4429007800</v>
      </c>
      <c r="J76" s="126">
        <v>0</v>
      </c>
      <c r="K76" s="135"/>
      <c r="L76" s="126"/>
      <c r="M76" s="131"/>
      <c r="N76" s="132"/>
      <c r="O76" s="118"/>
      <c r="P76" s="680"/>
    </row>
    <row r="77" spans="1:16" s="104" customFormat="1" ht="39" customHeight="1">
      <c r="A77" s="234" t="s">
        <v>299</v>
      </c>
      <c r="B77" s="258" t="s">
        <v>68</v>
      </c>
      <c r="C77" s="255"/>
      <c r="D77" s="245">
        <v>-344188224</v>
      </c>
      <c r="E77" s="282">
        <v>4541614683</v>
      </c>
      <c r="F77" s="126"/>
      <c r="G77" s="135"/>
      <c r="H77" s="135"/>
      <c r="I77" s="126">
        <v>1028209345</v>
      </c>
      <c r="J77" s="126">
        <v>8324200</v>
      </c>
      <c r="K77" s="135"/>
      <c r="L77" s="126"/>
      <c r="M77" s="133">
        <v>76971302174</v>
      </c>
      <c r="N77" s="130">
        <v>76493937893</v>
      </c>
      <c r="O77" s="118"/>
      <c r="P77" s="680"/>
    </row>
    <row r="78" spans="1:16" s="104" customFormat="1" ht="39" customHeight="1">
      <c r="A78" s="234" t="s">
        <v>300</v>
      </c>
      <c r="B78" s="258" t="s">
        <v>14</v>
      </c>
      <c r="C78" s="255"/>
      <c r="D78" s="245">
        <v>20503333450</v>
      </c>
      <c r="E78" s="245">
        <v>41967593630</v>
      </c>
      <c r="F78" s="126"/>
      <c r="G78" s="135"/>
      <c r="H78" s="135"/>
      <c r="I78" s="126">
        <v>10146275894</v>
      </c>
      <c r="J78" s="126">
        <v>1754247402</v>
      </c>
      <c r="K78" s="135"/>
      <c r="L78" s="126"/>
      <c r="M78" s="131">
        <v>0</v>
      </c>
      <c r="N78" s="131">
        <v>0</v>
      </c>
      <c r="O78" s="120"/>
      <c r="P78" s="680"/>
    </row>
    <row r="79" spans="1:16" s="104" customFormat="1" ht="48.75" customHeight="1">
      <c r="A79" s="239" t="s">
        <v>530</v>
      </c>
      <c r="B79" s="260" t="s">
        <v>15</v>
      </c>
      <c r="C79" s="259"/>
      <c r="D79" s="278">
        <v>13513.83</v>
      </c>
      <c r="E79" s="278">
        <v>16577.32</v>
      </c>
      <c r="F79" s="126"/>
      <c r="G79" s="138"/>
      <c r="H79" s="138"/>
      <c r="I79" s="126">
        <v>11759.33</v>
      </c>
      <c r="J79" s="126">
        <v>276.18000000000029</v>
      </c>
      <c r="K79" s="138"/>
      <c r="L79" s="126"/>
      <c r="M79" s="114"/>
      <c r="N79" s="112"/>
      <c r="O79" s="121"/>
      <c r="P79" s="680"/>
    </row>
    <row r="80" spans="1:16" s="104" customFormat="1" ht="39" customHeight="1">
      <c r="A80" s="239" t="s">
        <v>301</v>
      </c>
      <c r="B80" s="260" t="s">
        <v>69</v>
      </c>
      <c r="C80" s="259"/>
      <c r="D80" s="269">
        <v>0</v>
      </c>
      <c r="E80" s="269">
        <v>0</v>
      </c>
      <c r="F80" s="126"/>
      <c r="G80" s="138"/>
      <c r="H80" s="138"/>
      <c r="I80" s="126"/>
      <c r="J80" s="126">
        <v>0</v>
      </c>
      <c r="K80" s="138"/>
      <c r="L80" s="126"/>
      <c r="M80" s="114"/>
      <c r="N80" s="114"/>
      <c r="O80" s="121"/>
    </row>
    <row r="81" spans="1:15" s="104" customFormat="1" ht="39" customHeight="1">
      <c r="A81" s="234" t="s">
        <v>302</v>
      </c>
      <c r="B81" s="258" t="s">
        <v>70</v>
      </c>
      <c r="C81" s="255"/>
      <c r="D81" s="245">
        <v>0</v>
      </c>
      <c r="E81" s="245">
        <v>3349604890</v>
      </c>
      <c r="F81" s="126"/>
      <c r="G81" s="135"/>
      <c r="H81" s="135"/>
      <c r="I81" s="126">
        <v>0</v>
      </c>
      <c r="J81" s="126">
        <v>0</v>
      </c>
      <c r="K81" s="135"/>
      <c r="L81" s="126"/>
      <c r="M81" s="115"/>
      <c r="N81" s="112"/>
      <c r="O81" s="120"/>
    </row>
    <row r="82" spans="1:15" s="104" customFormat="1" ht="48" customHeight="1">
      <c r="A82" s="234" t="s">
        <v>303</v>
      </c>
      <c r="B82" s="258" t="s">
        <v>71</v>
      </c>
      <c r="C82" s="255"/>
      <c r="D82" s="281">
        <v>21452073549</v>
      </c>
      <c r="E82" s="281">
        <v>21452073549</v>
      </c>
      <c r="F82" s="126"/>
      <c r="G82" s="135"/>
      <c r="H82" s="135"/>
      <c r="I82" s="126">
        <v>11894947459</v>
      </c>
      <c r="J82" s="126">
        <v>0</v>
      </c>
      <c r="K82" s="135"/>
      <c r="L82" s="126"/>
      <c r="M82" s="115"/>
      <c r="N82" s="112"/>
      <c r="O82" s="116"/>
    </row>
    <row r="83" spans="1:15" s="104" customFormat="1" ht="39" customHeight="1">
      <c r="A83" s="239" t="s">
        <v>304</v>
      </c>
      <c r="B83" s="260" t="s">
        <v>72</v>
      </c>
      <c r="C83" s="259"/>
      <c r="D83" s="261">
        <v>0</v>
      </c>
      <c r="E83" s="261">
        <v>0</v>
      </c>
      <c r="F83" s="126"/>
      <c r="G83" s="137"/>
      <c r="H83" s="137"/>
      <c r="I83" s="126"/>
      <c r="J83" s="126">
        <v>0</v>
      </c>
      <c r="K83" s="137"/>
      <c r="L83" s="126"/>
      <c r="M83" s="114"/>
      <c r="N83" s="112"/>
      <c r="O83" s="116"/>
    </row>
    <row r="84" spans="1:15" s="104" customFormat="1" ht="39" customHeight="1">
      <c r="A84" s="234" t="s">
        <v>305</v>
      </c>
      <c r="B84" s="258" t="s">
        <v>73</v>
      </c>
      <c r="C84" s="255"/>
      <c r="D84" s="245">
        <v>0</v>
      </c>
      <c r="E84" s="245">
        <v>0</v>
      </c>
      <c r="F84" s="126"/>
      <c r="G84" s="135"/>
      <c r="H84" s="135"/>
      <c r="I84" s="126">
        <v>0</v>
      </c>
      <c r="J84" s="126">
        <v>0</v>
      </c>
      <c r="K84" s="135"/>
      <c r="L84" s="126"/>
      <c r="M84" s="115"/>
      <c r="N84" s="112"/>
      <c r="O84" s="116"/>
    </row>
    <row r="85" spans="1:15" s="104" customFormat="1" ht="39" customHeight="1">
      <c r="A85" s="234" t="s">
        <v>306</v>
      </c>
      <c r="B85" s="258" t="s">
        <v>74</v>
      </c>
      <c r="C85" s="255"/>
      <c r="D85" s="245">
        <v>0</v>
      </c>
      <c r="E85" s="245">
        <v>0</v>
      </c>
      <c r="F85" s="126"/>
      <c r="G85" s="135"/>
      <c r="H85" s="135"/>
      <c r="I85" s="126">
        <v>0</v>
      </c>
      <c r="J85" s="126">
        <v>0</v>
      </c>
      <c r="K85" s="135"/>
      <c r="L85" s="126"/>
      <c r="M85" s="115"/>
      <c r="N85" s="112"/>
      <c r="O85" s="116"/>
    </row>
    <row r="86" spans="1:15" s="104" customFormat="1" ht="39" customHeight="1">
      <c r="A86" s="234" t="s">
        <v>307</v>
      </c>
      <c r="B86" s="258" t="s">
        <v>75</v>
      </c>
      <c r="C86" s="255"/>
      <c r="D86" s="245">
        <v>0</v>
      </c>
      <c r="E86" s="245">
        <v>0</v>
      </c>
      <c r="F86" s="126"/>
      <c r="G86" s="135"/>
      <c r="H86" s="135"/>
      <c r="I86" s="126">
        <v>0</v>
      </c>
      <c r="J86" s="126">
        <v>0</v>
      </c>
      <c r="K86" s="135"/>
      <c r="L86" s="126"/>
      <c r="M86" s="115"/>
      <c r="N86" s="112"/>
      <c r="O86" s="116"/>
    </row>
    <row r="87" spans="1:15" s="104" customFormat="1" ht="39" customHeight="1">
      <c r="A87" s="234" t="s">
        <v>398</v>
      </c>
      <c r="B87" s="258" t="s">
        <v>76</v>
      </c>
      <c r="C87" s="255"/>
      <c r="D87" s="277">
        <v>5737082.5600000005</v>
      </c>
      <c r="E87" s="277">
        <v>7071151.75</v>
      </c>
      <c r="F87" s="126"/>
      <c r="G87" s="140"/>
      <c r="H87" s="140"/>
      <c r="I87" s="126">
        <v>6351545.5199999996</v>
      </c>
      <c r="J87" s="126">
        <v>4142.5800000000745</v>
      </c>
      <c r="K87" s="139"/>
      <c r="L87" s="126"/>
      <c r="M87" s="115"/>
      <c r="N87" s="112"/>
      <c r="O87" s="122"/>
    </row>
    <row r="88" spans="1:15" s="104" customFormat="1">
      <c r="A88" s="238"/>
      <c r="B88" s="244"/>
      <c r="C88" s="233"/>
      <c r="D88" s="242"/>
      <c r="E88" s="242"/>
      <c r="F88" s="127"/>
      <c r="G88" s="127"/>
      <c r="H88" s="127"/>
      <c r="I88" s="127"/>
      <c r="J88" s="127"/>
      <c r="K88" s="127"/>
      <c r="L88" s="127"/>
      <c r="M88" s="114"/>
      <c r="N88" s="114"/>
      <c r="O88" s="105"/>
    </row>
    <row r="89" spans="1:15" s="104" customFormat="1">
      <c r="A89" s="235"/>
      <c r="B89" s="236"/>
      <c r="C89" s="236"/>
      <c r="D89" s="237"/>
      <c r="E89" s="237"/>
      <c r="F89" s="237"/>
      <c r="G89" s="237"/>
      <c r="H89" s="237"/>
      <c r="I89" s="237"/>
      <c r="J89" s="237"/>
      <c r="K89" s="237"/>
      <c r="L89" s="237"/>
      <c r="M89" s="112"/>
      <c r="N89" s="112"/>
      <c r="O89" s="105"/>
    </row>
    <row r="90" spans="1:15" s="104" customFormat="1">
      <c r="A90" s="285"/>
      <c r="B90" s="285"/>
      <c r="C90" s="286"/>
      <c r="D90" s="286"/>
      <c r="E90" s="286"/>
      <c r="F90" s="286"/>
      <c r="G90" s="286"/>
      <c r="H90" s="286"/>
      <c r="I90" s="286"/>
      <c r="J90" s="286"/>
      <c r="K90" s="286"/>
      <c r="L90" s="286"/>
      <c r="M90" s="112"/>
      <c r="N90" s="112"/>
      <c r="O90" s="105"/>
    </row>
    <row r="91" spans="1:15" s="104" customFormat="1">
      <c r="A91" s="285"/>
      <c r="B91" s="285"/>
      <c r="C91" s="286"/>
      <c r="D91" s="286"/>
      <c r="E91" s="286"/>
      <c r="F91" s="286"/>
      <c r="G91" s="286"/>
      <c r="H91" s="286"/>
      <c r="I91" s="286"/>
      <c r="J91" s="286"/>
      <c r="K91" s="286"/>
      <c r="L91" s="286"/>
      <c r="M91" s="112"/>
      <c r="N91" s="112"/>
      <c r="O91" s="105"/>
    </row>
    <row r="92" spans="1:15" s="104" customFormat="1" ht="16.5">
      <c r="A92" s="705" t="s">
        <v>576</v>
      </c>
      <c r="B92" s="706"/>
      <c r="C92" s="706"/>
      <c r="D92" s="706"/>
      <c r="E92" s="706"/>
      <c r="F92" s="123"/>
      <c r="G92" s="123"/>
      <c r="H92" s="123"/>
      <c r="I92" s="123"/>
      <c r="J92" s="123"/>
      <c r="K92" s="123"/>
      <c r="L92" s="123"/>
      <c r="M92" s="112"/>
      <c r="N92" s="112"/>
      <c r="O92" s="105"/>
    </row>
    <row r="93" spans="1:15" s="104" customFormat="1">
      <c r="A93" s="285"/>
      <c r="B93" s="285"/>
      <c r="C93" s="286"/>
      <c r="D93" s="286"/>
      <c r="E93" s="286"/>
      <c r="F93" s="286"/>
      <c r="G93" s="286"/>
      <c r="H93" s="286"/>
      <c r="I93" s="286"/>
      <c r="J93" s="286"/>
      <c r="K93" s="286"/>
      <c r="L93" s="286"/>
      <c r="M93" s="112"/>
      <c r="N93" s="112"/>
      <c r="O93" s="105"/>
    </row>
    <row r="94" spans="1:15" s="104" customFormat="1" ht="14.25">
      <c r="A94" s="264" t="s">
        <v>577</v>
      </c>
      <c r="B94" s="285"/>
      <c r="C94" s="286"/>
      <c r="D94" s="265" t="s">
        <v>578</v>
      </c>
      <c r="E94" s="266"/>
      <c r="F94" s="266"/>
      <c r="G94" s="266"/>
      <c r="H94" s="266"/>
      <c r="I94" s="266"/>
      <c r="J94" s="266"/>
      <c r="K94" s="266"/>
      <c r="L94" s="266"/>
      <c r="M94" s="112"/>
      <c r="N94" s="112"/>
      <c r="O94" s="105"/>
    </row>
    <row r="95" spans="1:15" s="104" customFormat="1">
      <c r="A95" s="285"/>
      <c r="B95" s="285"/>
      <c r="C95" s="286"/>
      <c r="D95" s="286"/>
      <c r="E95" s="286"/>
      <c r="F95" s="286"/>
      <c r="G95" s="286"/>
      <c r="H95" s="286"/>
      <c r="I95" s="286"/>
      <c r="J95" s="286"/>
      <c r="K95" s="286"/>
      <c r="L95" s="286"/>
      <c r="M95" s="112"/>
      <c r="N95" s="112"/>
      <c r="O95" s="105"/>
    </row>
    <row r="96" spans="1:15" s="104" customFormat="1">
      <c r="A96" s="285"/>
      <c r="B96" s="285"/>
      <c r="C96" s="286"/>
      <c r="D96" s="286"/>
      <c r="E96" s="286"/>
      <c r="F96" s="286"/>
      <c r="G96" s="286"/>
      <c r="H96" s="286"/>
      <c r="I96" s="286"/>
      <c r="J96" s="286"/>
      <c r="K96" s="286"/>
      <c r="L96" s="286"/>
      <c r="M96" s="112"/>
      <c r="N96" s="112"/>
      <c r="O96" s="105"/>
    </row>
    <row r="97" spans="1:15" s="104" customFormat="1">
      <c r="A97" s="285"/>
      <c r="B97" s="285"/>
      <c r="C97" s="286"/>
      <c r="D97" s="286"/>
      <c r="E97" s="286"/>
      <c r="F97" s="286"/>
      <c r="G97" s="286"/>
      <c r="H97" s="286"/>
      <c r="I97" s="286"/>
      <c r="J97" s="286"/>
      <c r="K97" s="286"/>
      <c r="L97" s="286"/>
      <c r="M97" s="112"/>
      <c r="N97" s="112"/>
      <c r="O97" s="105"/>
    </row>
    <row r="98" spans="1:15" s="104" customFormat="1">
      <c r="A98" s="285"/>
      <c r="B98" s="285"/>
      <c r="C98" s="286"/>
      <c r="D98" s="286"/>
      <c r="E98" s="286"/>
      <c r="F98" s="286"/>
      <c r="G98" s="286"/>
      <c r="H98" s="286"/>
      <c r="I98" s="286"/>
      <c r="J98" s="286"/>
      <c r="K98" s="286"/>
      <c r="L98" s="286"/>
      <c r="M98" s="112"/>
      <c r="N98" s="112"/>
      <c r="O98" s="105"/>
    </row>
    <row r="99" spans="1:15" s="104" customFormat="1">
      <c r="A99" s="285"/>
      <c r="B99" s="285"/>
      <c r="C99" s="286"/>
      <c r="D99" s="286"/>
      <c r="E99" s="286"/>
      <c r="F99" s="286"/>
      <c r="G99" s="286"/>
      <c r="H99" s="286"/>
      <c r="I99" s="286"/>
      <c r="J99" s="286"/>
      <c r="K99" s="286"/>
      <c r="L99" s="286"/>
      <c r="M99" s="112"/>
      <c r="N99" s="112"/>
      <c r="O99" s="105"/>
    </row>
    <row r="100" spans="1:15" s="104" customFormat="1">
      <c r="A100" s="285"/>
      <c r="B100" s="285"/>
      <c r="C100" s="286"/>
      <c r="D100" s="286"/>
      <c r="E100" s="286"/>
      <c r="F100" s="286"/>
      <c r="G100" s="286"/>
      <c r="H100" s="286"/>
      <c r="I100" s="286"/>
      <c r="J100" s="286"/>
      <c r="K100" s="286"/>
      <c r="L100" s="286"/>
      <c r="M100" s="112"/>
      <c r="N100" s="112"/>
      <c r="O100" s="105"/>
    </row>
    <row r="101" spans="1:15" s="104" customFormat="1">
      <c r="A101" s="285"/>
      <c r="B101" s="285"/>
      <c r="C101" s="286"/>
      <c r="D101" s="286"/>
      <c r="E101" s="286"/>
      <c r="F101" s="286"/>
      <c r="G101" s="286"/>
      <c r="H101" s="286"/>
      <c r="I101" s="286"/>
      <c r="J101" s="286"/>
      <c r="K101" s="286"/>
      <c r="L101" s="286"/>
      <c r="M101" s="112"/>
      <c r="N101" s="112"/>
      <c r="O101" s="105"/>
    </row>
    <row r="102" spans="1:15" s="104" customFormat="1">
      <c r="A102" s="285"/>
      <c r="B102" s="285"/>
      <c r="C102" s="286"/>
      <c r="D102" s="286"/>
      <c r="E102" s="286"/>
      <c r="F102" s="286"/>
      <c r="G102" s="286"/>
      <c r="H102" s="286"/>
      <c r="I102" s="286"/>
      <c r="J102" s="286"/>
      <c r="K102" s="286"/>
      <c r="L102" s="286"/>
      <c r="M102" s="112"/>
      <c r="N102" s="112"/>
      <c r="O102" s="105"/>
    </row>
    <row r="103" spans="1:15" s="104" customFormat="1">
      <c r="A103" s="285"/>
      <c r="B103" s="285"/>
      <c r="C103" s="286"/>
      <c r="D103" s="286"/>
      <c r="E103" s="286"/>
      <c r="F103" s="286"/>
      <c r="G103" s="286"/>
      <c r="H103" s="286"/>
      <c r="I103" s="286"/>
      <c r="J103" s="286"/>
      <c r="K103" s="286"/>
      <c r="L103" s="286"/>
      <c r="M103" s="112"/>
      <c r="N103" s="112"/>
      <c r="O103" s="105"/>
    </row>
    <row r="104" spans="1:15" s="104" customFormat="1">
      <c r="A104" s="285"/>
      <c r="B104" s="285"/>
      <c r="C104" s="286"/>
      <c r="D104" s="286"/>
      <c r="E104" s="286"/>
      <c r="F104" s="286"/>
      <c r="G104" s="286"/>
      <c r="H104" s="286"/>
      <c r="I104" s="286"/>
      <c r="J104" s="286"/>
      <c r="K104" s="286"/>
      <c r="L104" s="286"/>
      <c r="M104" s="112"/>
      <c r="N104" s="112"/>
      <c r="O104" s="105"/>
    </row>
    <row r="105" spans="1:15" s="104" customFormat="1">
      <c r="A105" s="285"/>
      <c r="B105" s="285"/>
      <c r="C105" s="286"/>
      <c r="D105" s="286"/>
      <c r="E105" s="286"/>
      <c r="F105" s="286"/>
      <c r="G105" s="286"/>
      <c r="H105" s="286"/>
      <c r="I105" s="286"/>
      <c r="J105" s="286"/>
      <c r="K105" s="286"/>
      <c r="L105" s="286"/>
      <c r="M105" s="112"/>
      <c r="N105" s="112"/>
      <c r="O105" s="105"/>
    </row>
    <row r="106" spans="1:15" s="104" customFormat="1">
      <c r="A106" s="285"/>
      <c r="B106" s="285"/>
      <c r="C106" s="286"/>
      <c r="D106" s="286"/>
      <c r="E106" s="286"/>
      <c r="F106" s="286"/>
      <c r="G106" s="286"/>
      <c r="H106" s="286"/>
      <c r="I106" s="286"/>
      <c r="J106" s="286"/>
      <c r="K106" s="286"/>
      <c r="L106" s="286"/>
      <c r="M106" s="115"/>
      <c r="N106" s="112"/>
      <c r="O106" s="105"/>
    </row>
    <row r="107" spans="1:15" s="104" customFormat="1">
      <c r="A107" s="246"/>
      <c r="B107" s="285"/>
      <c r="C107" s="286"/>
      <c r="D107" s="247"/>
      <c r="E107" s="247"/>
      <c r="F107" s="247"/>
      <c r="G107" s="247"/>
      <c r="H107" s="247"/>
      <c r="I107" s="247"/>
      <c r="J107" s="247"/>
      <c r="K107" s="247"/>
      <c r="L107" s="247"/>
      <c r="M107" s="112"/>
      <c r="N107" s="112"/>
      <c r="O107" s="105"/>
    </row>
    <row r="108" spans="1:15" s="104" customFormat="1" ht="17.25" customHeight="1">
      <c r="A108" s="662" t="s">
        <v>961</v>
      </c>
      <c r="B108" s="285"/>
      <c r="C108" s="286"/>
      <c r="D108" s="267" t="s">
        <v>579</v>
      </c>
      <c r="E108" s="267" t="s">
        <v>670</v>
      </c>
      <c r="F108" s="267"/>
      <c r="G108" s="267"/>
      <c r="H108" s="267"/>
      <c r="I108" s="267"/>
      <c r="J108" s="267"/>
      <c r="K108" s="267"/>
      <c r="L108" s="267"/>
      <c r="M108" s="112"/>
      <c r="N108" s="112"/>
      <c r="O108" s="105"/>
    </row>
    <row r="109" spans="1:15" s="104" customFormat="1" ht="12" customHeight="1">
      <c r="A109" s="662" t="s">
        <v>962</v>
      </c>
      <c r="B109" s="285"/>
      <c r="C109" s="286"/>
      <c r="D109" s="263" t="s">
        <v>580</v>
      </c>
      <c r="E109" s="263" t="s">
        <v>918</v>
      </c>
      <c r="F109" s="263"/>
      <c r="G109" s="263"/>
      <c r="H109" s="263"/>
      <c r="I109" s="263"/>
      <c r="J109" s="263"/>
      <c r="K109" s="263"/>
      <c r="L109" s="263"/>
      <c r="M109" s="112"/>
      <c r="N109" s="112"/>
      <c r="O109" s="105"/>
    </row>
    <row r="110" spans="1:15" s="104" customFormat="1">
      <c r="A110" s="285"/>
      <c r="B110" s="285"/>
      <c r="C110" s="286"/>
      <c r="D110" s="286"/>
      <c r="E110" s="286"/>
      <c r="F110" s="286"/>
      <c r="G110" s="286"/>
      <c r="H110" s="286"/>
      <c r="I110" s="286"/>
      <c r="J110" s="286"/>
      <c r="K110" s="286"/>
      <c r="L110" s="286"/>
      <c r="M110" s="112"/>
      <c r="N110" s="112"/>
      <c r="O110" s="105"/>
    </row>
    <row r="111" spans="1:15" s="104" customFormat="1">
      <c r="M111" s="112"/>
      <c r="N111" s="112"/>
      <c r="O111" s="105"/>
    </row>
    <row r="112" spans="1:15" s="104" customFormat="1">
      <c r="M112" s="112"/>
      <c r="N112" s="112"/>
      <c r="O112" s="105"/>
    </row>
    <row r="113" spans="13:15" s="104" customFormat="1">
      <c r="M113" s="112"/>
      <c r="N113" s="112"/>
      <c r="O113" s="105"/>
    </row>
    <row r="114" spans="13:15" s="104" customFormat="1">
      <c r="M114" s="112"/>
      <c r="N114" s="112"/>
      <c r="O114" s="105"/>
    </row>
    <row r="115" spans="13:15" s="104" customFormat="1">
      <c r="M115" s="112"/>
      <c r="N115" s="112"/>
      <c r="O115" s="105"/>
    </row>
    <row r="116" spans="13:15" s="104" customFormat="1">
      <c r="M116" s="112"/>
      <c r="N116" s="112"/>
      <c r="O116" s="105"/>
    </row>
    <row r="117" spans="13:15" s="104" customFormat="1">
      <c r="M117" s="112"/>
      <c r="N117" s="112"/>
      <c r="O117" s="105"/>
    </row>
    <row r="118" spans="13:15" s="104" customFormat="1">
      <c r="M118" s="112"/>
      <c r="N118" s="112"/>
      <c r="O118" s="105"/>
    </row>
    <row r="119" spans="13:15" s="104" customFormat="1">
      <c r="M119" s="112"/>
      <c r="N119" s="112"/>
      <c r="O119" s="105"/>
    </row>
    <row r="120" spans="13:15" s="104" customFormat="1">
      <c r="M120" s="112"/>
      <c r="N120" s="112"/>
      <c r="O120" s="105"/>
    </row>
    <row r="121" spans="13:15" s="104" customFormat="1">
      <c r="M121" s="112"/>
      <c r="N121" s="112"/>
      <c r="O121" s="105"/>
    </row>
    <row r="122" spans="13:15" s="104" customFormat="1">
      <c r="M122" s="112"/>
      <c r="N122" s="112"/>
      <c r="O122" s="105"/>
    </row>
    <row r="123" spans="13:15" s="104" customFormat="1">
      <c r="M123" s="112"/>
      <c r="N123" s="112"/>
      <c r="O123" s="105"/>
    </row>
    <row r="124" spans="13:15" s="104" customFormat="1">
      <c r="M124" s="112"/>
      <c r="N124" s="112"/>
      <c r="O124" s="10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71"/>
  <sheetViews>
    <sheetView view="pageBreakPreview" topLeftCell="A4" zoomScale="110" zoomScaleNormal="100" zoomScaleSheetLayoutView="110" workbookViewId="0">
      <selection activeCell="D19" sqref="D19"/>
    </sheetView>
  </sheetViews>
  <sheetFormatPr defaultRowHeight="12.75"/>
  <cols>
    <col min="1" max="1" width="50.7109375" style="546" customWidth="1"/>
    <col min="2" max="2" width="7.140625" style="546" customWidth="1"/>
    <col min="3" max="3" width="8.7109375" style="551" customWidth="1"/>
    <col min="4" max="4" width="18.28515625" style="552" customWidth="1"/>
    <col min="5" max="5" width="17.5703125" style="553" customWidth="1"/>
    <col min="6" max="6" width="14.28515625" style="546" bestFit="1" customWidth="1"/>
    <col min="7" max="16384" width="9.140625" style="546"/>
  </cols>
  <sheetData>
    <row r="1" spans="1:5" ht="35.25" customHeight="1">
      <c r="A1" s="694" t="s">
        <v>582</v>
      </c>
      <c r="B1" s="694"/>
      <c r="C1" s="694"/>
      <c r="D1" s="694"/>
      <c r="E1" s="694"/>
    </row>
    <row r="2" spans="1:5" ht="27" customHeight="1">
      <c r="A2" s="695" t="s">
        <v>155</v>
      </c>
      <c r="B2" s="695"/>
      <c r="C2" s="695"/>
      <c r="D2" s="695"/>
      <c r="E2" s="695"/>
    </row>
    <row r="3" spans="1:5" ht="18" customHeight="1">
      <c r="A3" s="696" t="s">
        <v>827</v>
      </c>
      <c r="B3" s="696"/>
      <c r="C3" s="696"/>
      <c r="D3" s="696"/>
      <c r="E3" s="696"/>
    </row>
    <row r="4" spans="1:5" ht="14.25" customHeight="1">
      <c r="A4" s="696"/>
      <c r="B4" s="696"/>
      <c r="C4" s="696"/>
      <c r="D4" s="696"/>
      <c r="E4" s="696"/>
    </row>
    <row r="5" spans="1:5" ht="15" customHeight="1">
      <c r="A5" s="697" t="str">
        <f>BCThuNhap_06203!A5</f>
        <v>Năm 2022/ Year 2022</v>
      </c>
      <c r="B5" s="697"/>
      <c r="C5" s="697"/>
      <c r="D5" s="697"/>
      <c r="E5" s="697"/>
    </row>
    <row r="6" spans="1:5">
      <c r="A6" s="545"/>
      <c r="B6" s="545"/>
      <c r="C6" s="545"/>
      <c r="D6" s="547"/>
      <c r="E6" s="545"/>
    </row>
    <row r="7" spans="1:5" ht="12.75" customHeight="1">
      <c r="A7" s="194" t="s">
        <v>437</v>
      </c>
      <c r="B7" s="707" t="s">
        <v>499</v>
      </c>
      <c r="C7" s="707"/>
      <c r="D7" s="707"/>
      <c r="E7" s="707"/>
    </row>
    <row r="8" spans="1:5" ht="12.75" customHeight="1">
      <c r="A8" s="192" t="s">
        <v>436</v>
      </c>
      <c r="B8" s="708" t="s">
        <v>500</v>
      </c>
      <c r="C8" s="708"/>
      <c r="D8" s="708"/>
      <c r="E8" s="708"/>
    </row>
    <row r="9" spans="1:5" ht="21.75" customHeight="1">
      <c r="A9" s="194" t="s">
        <v>505</v>
      </c>
      <c r="B9" s="707" t="s">
        <v>886</v>
      </c>
      <c r="C9" s="707"/>
      <c r="D9" s="707"/>
      <c r="E9" s="707"/>
    </row>
    <row r="10" spans="1:5" ht="28.5" customHeight="1">
      <c r="A10" s="183" t="s">
        <v>506</v>
      </c>
      <c r="B10" s="708" t="s">
        <v>613</v>
      </c>
      <c r="C10" s="708"/>
      <c r="D10" s="708"/>
      <c r="E10" s="708"/>
    </row>
    <row r="11" spans="1:5" ht="24" customHeight="1">
      <c r="A11" s="194" t="s">
        <v>503</v>
      </c>
      <c r="B11" s="707" t="s">
        <v>609</v>
      </c>
      <c r="C11" s="707"/>
      <c r="D11" s="707"/>
      <c r="E11" s="707"/>
    </row>
    <row r="12" spans="1:5" ht="20.25" customHeight="1">
      <c r="A12" s="548" t="s">
        <v>602</v>
      </c>
      <c r="B12" s="708" t="s">
        <v>529</v>
      </c>
      <c r="C12" s="708"/>
      <c r="D12" s="708"/>
      <c r="E12" s="708"/>
    </row>
    <row r="13" spans="1:5" ht="12.75" customHeight="1">
      <c r="A13" s="184" t="s">
        <v>157</v>
      </c>
      <c r="B13" s="707" t="str">
        <f>BCThuNhap_06203!B13</f>
        <v>Ngày 30 tháng 01 năm 2023</v>
      </c>
      <c r="C13" s="707"/>
      <c r="D13" s="707"/>
      <c r="E13" s="707"/>
    </row>
    <row r="14" spans="1:5">
      <c r="A14" s="549" t="s">
        <v>158</v>
      </c>
      <c r="B14" s="703">
        <f>BCThuNhap_06203!B14</f>
        <v>44956</v>
      </c>
      <c r="C14" s="703"/>
      <c r="D14" s="703"/>
      <c r="E14" s="703"/>
    </row>
    <row r="15" spans="1:5" ht="9" customHeight="1">
      <c r="A15"/>
      <c r="B15"/>
      <c r="C15"/>
      <c r="D15" s="550"/>
      <c r="E15"/>
    </row>
    <row r="16" spans="1:5" ht="31.5">
      <c r="A16" s="554" t="s">
        <v>159</v>
      </c>
      <c r="B16" s="554" t="s">
        <v>160</v>
      </c>
      <c r="C16" s="555" t="s">
        <v>161</v>
      </c>
      <c r="D16" s="747" t="s">
        <v>1192</v>
      </c>
      <c r="E16" s="747" t="s">
        <v>800</v>
      </c>
    </row>
    <row r="17" spans="1:6" ht="30.75" customHeight="1">
      <c r="A17" s="556" t="s">
        <v>828</v>
      </c>
      <c r="B17" s="557" t="s">
        <v>51</v>
      </c>
      <c r="C17" s="558"/>
      <c r="D17" s="559"/>
      <c r="E17" s="560"/>
    </row>
    <row r="18" spans="1:6" ht="21.75">
      <c r="A18" s="561" t="s">
        <v>829</v>
      </c>
      <c r="B18" s="562" t="s">
        <v>16</v>
      </c>
      <c r="C18" s="558"/>
      <c r="D18" s="563">
        <f>BCThuNhap_06203!D71</f>
        <v>-21464260180</v>
      </c>
      <c r="E18" s="564">
        <v>28149096718</v>
      </c>
    </row>
    <row r="19" spans="1:6" ht="32.25">
      <c r="A19" s="561" t="s">
        <v>830</v>
      </c>
      <c r="B19" s="562" t="s">
        <v>17</v>
      </c>
      <c r="C19" s="558"/>
      <c r="D19" s="563">
        <f>D20+D21</f>
        <v>24560220645</v>
      </c>
      <c r="E19" s="564">
        <v>-11414534791</v>
      </c>
    </row>
    <row r="20" spans="1:6" ht="32.25">
      <c r="A20" s="561" t="s">
        <v>831</v>
      </c>
      <c r="B20" s="562" t="s">
        <v>18</v>
      </c>
      <c r="C20" s="558"/>
      <c r="D20" s="563">
        <f>+IF(BCThuNhap_06203!D69&gt;0,-BCThuNhap_06203!D69,-BCThuNhap_06203!D69)</f>
        <v>24560220645</v>
      </c>
      <c r="E20" s="564">
        <v>-11414534791</v>
      </c>
    </row>
    <row r="21" spans="1:6" ht="21.75">
      <c r="A21" s="561" t="s">
        <v>832</v>
      </c>
      <c r="B21" s="562" t="s">
        <v>27</v>
      </c>
      <c r="C21" s="558"/>
      <c r="D21" s="565">
        <v>0</v>
      </c>
      <c r="E21" s="564">
        <v>0</v>
      </c>
    </row>
    <row r="22" spans="1:6" ht="21.75">
      <c r="A22" s="561" t="s">
        <v>833</v>
      </c>
      <c r="B22" s="562" t="s">
        <v>28</v>
      </c>
      <c r="C22" s="558"/>
      <c r="D22" s="565">
        <f>+D18+D19</f>
        <v>3095960465</v>
      </c>
      <c r="E22" s="564">
        <v>16734561927</v>
      </c>
    </row>
    <row r="23" spans="1:6" ht="21.75">
      <c r="A23" s="561" t="s">
        <v>834</v>
      </c>
      <c r="B23" s="562" t="s">
        <v>34</v>
      </c>
      <c r="C23" s="558"/>
      <c r="D23" s="566">
        <f>+IF((BCTaiSan_06027!D26-BCTaiSan_06027!E26+BCLCGT_06262!D20)&gt;0,-(BCTaiSan_06027!D26-BCTaiSan_06027!E26+BCLCGT_06262!D20),-(BCTaiSan_06027!D26-BCTaiSan_06027!E26+BCLCGT_06262!D20))</f>
        <v>-8320010743</v>
      </c>
      <c r="E23" s="564">
        <v>-16639547896</v>
      </c>
      <c r="F23" s="681"/>
    </row>
    <row r="24" spans="1:6" ht="32.25">
      <c r="A24" s="561" t="s">
        <v>835</v>
      </c>
      <c r="B24" s="562" t="s">
        <v>29</v>
      </c>
      <c r="C24" s="558"/>
      <c r="D24" s="565">
        <f>+IF((BCTaiSan_06027!D39-BCTaiSan_06027!E39)&gt;0,-(BCTaiSan_06027!D39-BCTaiSan_06027!E39),-(BCTaiSan_06027!D39-BCTaiSan_06027!E39))</f>
        <v>1696551350</v>
      </c>
      <c r="E24" s="564">
        <v>1437524474</v>
      </c>
    </row>
    <row r="25" spans="1:6" ht="33.75" customHeight="1">
      <c r="A25" s="561" t="s">
        <v>836</v>
      </c>
      <c r="B25" s="562" t="s">
        <v>30</v>
      </c>
      <c r="C25" s="558"/>
      <c r="D25" s="565">
        <f>-(BCTaiSan_06027!D33+BCTaiSan_06027!D36-BCTaiSan_06027!E33-BCTaiSan_06027!E36)</f>
        <v>102423019</v>
      </c>
      <c r="E25" s="564">
        <v>-455986901</v>
      </c>
    </row>
    <row r="26" spans="1:6" ht="21.75">
      <c r="A26" s="561" t="s">
        <v>837</v>
      </c>
      <c r="B26" s="562" t="s">
        <v>31</v>
      </c>
      <c r="C26" s="558"/>
      <c r="D26" s="565">
        <v>0</v>
      </c>
      <c r="E26" s="564">
        <v>0</v>
      </c>
    </row>
    <row r="27" spans="1:6" ht="21.75">
      <c r="A27" s="561" t="s">
        <v>838</v>
      </c>
      <c r="B27" s="562" t="s">
        <v>32</v>
      </c>
      <c r="C27" s="558"/>
      <c r="D27" s="565">
        <v>0</v>
      </c>
      <c r="E27" s="564">
        <v>0</v>
      </c>
    </row>
    <row r="28" spans="1:6" ht="32.25">
      <c r="A28" s="561" t="s">
        <v>839</v>
      </c>
      <c r="B28" s="562" t="s">
        <v>26</v>
      </c>
      <c r="C28" s="558"/>
      <c r="D28" s="565">
        <f>+BCTaiSan_06027!D44-BCTaiSan_06027!E44</f>
        <v>-649132240</v>
      </c>
      <c r="E28" s="564">
        <v>-3311660050</v>
      </c>
    </row>
    <row r="29" spans="1:6" ht="53.25" customHeight="1">
      <c r="A29" s="561" t="s">
        <v>840</v>
      </c>
      <c r="B29" s="562" t="s">
        <v>25</v>
      </c>
      <c r="C29" s="558"/>
      <c r="D29" s="565">
        <f>+BCTaiSan_06027!D49-BCTaiSan_06027!E49</f>
        <v>-9125500</v>
      </c>
      <c r="E29" s="564">
        <v>10015716</v>
      </c>
    </row>
    <row r="30" spans="1:6" ht="28.5" customHeight="1">
      <c r="A30" s="561" t="s">
        <v>841</v>
      </c>
      <c r="B30" s="562" t="s">
        <v>24</v>
      </c>
      <c r="C30" s="558"/>
      <c r="D30" s="567">
        <f>+BCTaiSan_06027!D50-BCTaiSan_06027!E50</f>
        <v>0</v>
      </c>
      <c r="E30" s="564">
        <v>81978</v>
      </c>
    </row>
    <row r="31" spans="1:6" ht="42.75" customHeight="1">
      <c r="A31" s="561" t="s">
        <v>842</v>
      </c>
      <c r="B31" s="562" t="s">
        <v>23</v>
      </c>
      <c r="C31" s="558"/>
      <c r="D31" s="565">
        <f>+BCTaiSan_06027!D48-BCTaiSan_06027!E48</f>
        <v>-583117</v>
      </c>
      <c r="E31" s="564">
        <v>611892</v>
      </c>
    </row>
    <row r="32" spans="1:6" ht="40.5" customHeight="1">
      <c r="A32" s="561" t="s">
        <v>843</v>
      </c>
      <c r="B32" s="562" t="s">
        <v>22</v>
      </c>
      <c r="C32" s="558"/>
      <c r="D32" s="565">
        <f>+BCTaiSan_06027!D47-BCTaiSan_06027!E47</f>
        <v>-4000000</v>
      </c>
      <c r="E32" s="564">
        <v>4000000</v>
      </c>
    </row>
    <row r="33" spans="1:5" ht="21.75">
      <c r="A33" s="561" t="s">
        <v>844</v>
      </c>
      <c r="B33" s="562" t="s">
        <v>33</v>
      </c>
      <c r="C33" s="558"/>
      <c r="D33" s="565">
        <f>+BCTaiSan_06027!D46-BCTaiSan_06027!E46</f>
        <v>15575328027</v>
      </c>
      <c r="E33" s="564">
        <v>617248553</v>
      </c>
    </row>
    <row r="34" spans="1:5" ht="21.75">
      <c r="A34" s="561" t="s">
        <v>845</v>
      </c>
      <c r="B34" s="562" t="s">
        <v>846</v>
      </c>
      <c r="C34" s="558"/>
      <c r="D34" s="565">
        <f>+BCTinhHinhTaiChinh_06105!D53-BCTinhHinhTaiChinh_06105!E53</f>
        <v>7000000</v>
      </c>
      <c r="E34" s="564">
        <v>10000000</v>
      </c>
    </row>
    <row r="35" spans="1:5" ht="32.25">
      <c r="A35" s="561" t="s">
        <v>847</v>
      </c>
      <c r="B35" s="562" t="s">
        <v>848</v>
      </c>
      <c r="C35" s="558"/>
      <c r="D35" s="565">
        <f>+BCTinhHinhTaiChinh_06105!D63-BCTinhHinhTaiChinh_06105!E63</f>
        <v>5134648</v>
      </c>
      <c r="E35" s="564">
        <v>25844196</v>
      </c>
    </row>
    <row r="36" spans="1:5" ht="21.75">
      <c r="A36" s="561" t="s">
        <v>849</v>
      </c>
      <c r="B36" s="562" t="s">
        <v>850</v>
      </c>
      <c r="C36" s="558"/>
      <c r="D36" s="565">
        <v>0</v>
      </c>
      <c r="E36" s="564">
        <v>0</v>
      </c>
    </row>
    <row r="37" spans="1:5" ht="21.75">
      <c r="A37" s="568" t="s">
        <v>851</v>
      </c>
      <c r="B37" s="569" t="s">
        <v>852</v>
      </c>
      <c r="C37" s="570"/>
      <c r="D37" s="571">
        <f>+D22+D23+D24+D25+D28+D29+D30+D31+D34+D35+D33+D32</f>
        <v>11499545909</v>
      </c>
      <c r="E37" s="571">
        <v>-1567306111</v>
      </c>
    </row>
    <row r="38" spans="1:5" ht="21.75">
      <c r="A38" s="556" t="s">
        <v>853</v>
      </c>
      <c r="B38" s="562" t="s">
        <v>61</v>
      </c>
      <c r="C38" s="558"/>
      <c r="D38" s="565"/>
      <c r="E38" s="564"/>
    </row>
    <row r="39" spans="1:5" ht="21.75">
      <c r="A39" s="561" t="s">
        <v>854</v>
      </c>
      <c r="B39" s="562" t="s">
        <v>20</v>
      </c>
      <c r="C39" s="558"/>
      <c r="D39" s="573">
        <f>BCKetQuaHoatDong_06028!D64</f>
        <v>1588839857</v>
      </c>
      <c r="E39" s="564">
        <v>26301224524</v>
      </c>
    </row>
    <row r="40" spans="1:5" ht="21.75">
      <c r="A40" s="561" t="s">
        <v>855</v>
      </c>
      <c r="B40" s="562" t="s">
        <v>19</v>
      </c>
      <c r="C40" s="558"/>
      <c r="D40" s="574">
        <f>BCKetQuaHoatDong_06028!D65</f>
        <v>-19815334664</v>
      </c>
      <c r="E40" s="564">
        <v>-17453274802</v>
      </c>
    </row>
    <row r="41" spans="1:5" ht="21.75">
      <c r="A41" s="561" t="s">
        <v>856</v>
      </c>
      <c r="B41" s="562" t="s">
        <v>857</v>
      </c>
      <c r="C41" s="558"/>
      <c r="D41" s="565">
        <v>0</v>
      </c>
      <c r="E41" s="564">
        <v>0</v>
      </c>
    </row>
    <row r="42" spans="1:5" ht="21.75">
      <c r="A42" s="561" t="s">
        <v>858</v>
      </c>
      <c r="B42" s="562" t="s">
        <v>859</v>
      </c>
      <c r="C42" s="558"/>
      <c r="D42" s="565">
        <v>0</v>
      </c>
      <c r="E42" s="564">
        <v>0</v>
      </c>
    </row>
    <row r="43" spans="1:5" ht="21.75">
      <c r="A43" s="561" t="s">
        <v>860</v>
      </c>
      <c r="B43" s="562" t="s">
        <v>861</v>
      </c>
      <c r="C43" s="558"/>
      <c r="D43" s="565">
        <v>0</v>
      </c>
      <c r="E43" s="564">
        <v>-3349604890</v>
      </c>
    </row>
    <row r="44" spans="1:5" ht="21.75">
      <c r="A44" s="568" t="s">
        <v>862</v>
      </c>
      <c r="B44" s="569" t="s">
        <v>21</v>
      </c>
      <c r="C44" s="570"/>
      <c r="D44" s="571">
        <f>+D39+D40+D41-D42+D43</f>
        <v>-18226494807</v>
      </c>
      <c r="E44" s="572">
        <v>5498344832</v>
      </c>
    </row>
    <row r="45" spans="1:5" ht="32.25">
      <c r="A45" s="556" t="s">
        <v>863</v>
      </c>
      <c r="B45" s="562" t="s">
        <v>49</v>
      </c>
      <c r="C45" s="558"/>
      <c r="D45" s="575">
        <f>+D51-D46</f>
        <v>-6726948898</v>
      </c>
      <c r="E45" s="576">
        <v>3931038721</v>
      </c>
    </row>
    <row r="46" spans="1:5" ht="21.75">
      <c r="A46" s="556" t="s">
        <v>864</v>
      </c>
      <c r="B46" s="562" t="s">
        <v>865</v>
      </c>
      <c r="C46" s="558"/>
      <c r="D46" s="575">
        <f>D47</f>
        <v>22891611972</v>
      </c>
      <c r="E46" s="576">
        <v>18960573251</v>
      </c>
    </row>
    <row r="47" spans="1:5" ht="21.75">
      <c r="A47" s="561" t="s">
        <v>866</v>
      </c>
      <c r="B47" s="562" t="s">
        <v>867</v>
      </c>
      <c r="C47" s="558"/>
      <c r="D47" s="565">
        <f>+D48+D49+D50</f>
        <v>22891611972</v>
      </c>
      <c r="E47" s="564">
        <v>18960573251</v>
      </c>
    </row>
    <row r="48" spans="1:5" ht="21.75">
      <c r="A48" s="577" t="s">
        <v>868</v>
      </c>
      <c r="B48" s="562" t="s">
        <v>869</v>
      </c>
      <c r="C48" s="558"/>
      <c r="D48" s="565">
        <f>E53</f>
        <v>22887611972</v>
      </c>
      <c r="E48" s="564">
        <v>18960573251</v>
      </c>
    </row>
    <row r="49" spans="1:5" ht="21.75">
      <c r="A49" s="577" t="s">
        <v>870</v>
      </c>
      <c r="B49" s="562" t="s">
        <v>871</v>
      </c>
      <c r="C49" s="558"/>
      <c r="D49" s="565">
        <f>E54</f>
        <v>4000000</v>
      </c>
      <c r="E49" s="564">
        <v>0</v>
      </c>
    </row>
    <row r="50" spans="1:5" ht="21.75">
      <c r="A50" s="577" t="s">
        <v>872</v>
      </c>
      <c r="B50" s="562" t="s">
        <v>873</v>
      </c>
      <c r="C50" s="558"/>
      <c r="D50" s="565">
        <v>0</v>
      </c>
      <c r="E50" s="564">
        <v>0</v>
      </c>
    </row>
    <row r="51" spans="1:5" ht="21.75">
      <c r="A51" s="556" t="s">
        <v>874</v>
      </c>
      <c r="B51" s="562" t="s">
        <v>875</v>
      </c>
      <c r="C51" s="558"/>
      <c r="D51" s="575">
        <f>D52</f>
        <v>16164663074</v>
      </c>
      <c r="E51" s="576">
        <v>22891611972</v>
      </c>
    </row>
    <row r="52" spans="1:5" ht="21.75">
      <c r="A52" s="561" t="s">
        <v>876</v>
      </c>
      <c r="B52" s="562" t="s">
        <v>877</v>
      </c>
      <c r="C52" s="558"/>
      <c r="D52" s="565">
        <f>+D53+D54+D55</f>
        <v>16164663074</v>
      </c>
      <c r="E52" s="564">
        <v>22891611972</v>
      </c>
    </row>
    <row r="53" spans="1:5" ht="21.75">
      <c r="A53" s="577" t="s">
        <v>868</v>
      </c>
      <c r="B53" s="562" t="s">
        <v>878</v>
      </c>
      <c r="C53" s="558"/>
      <c r="D53" s="567">
        <f>BCTaiSan_06027!D19</f>
        <v>16164663074</v>
      </c>
      <c r="E53" s="564">
        <f>+E52-E54</f>
        <v>22887611972</v>
      </c>
    </row>
    <row r="54" spans="1:5" ht="21.75">
      <c r="A54" s="577" t="s">
        <v>870</v>
      </c>
      <c r="B54" s="562" t="s">
        <v>879</v>
      </c>
      <c r="C54" s="558"/>
      <c r="D54" s="565">
        <v>0</v>
      </c>
      <c r="E54" s="564">
        <v>4000000</v>
      </c>
    </row>
    <row r="55" spans="1:5" ht="21.75">
      <c r="A55" s="577" t="s">
        <v>872</v>
      </c>
      <c r="B55" s="562" t="s">
        <v>880</v>
      </c>
      <c r="C55" s="558"/>
      <c r="D55" s="565">
        <v>0</v>
      </c>
      <c r="E55" s="564">
        <v>0</v>
      </c>
    </row>
    <row r="56" spans="1:5" ht="21.75">
      <c r="A56" s="556" t="s">
        <v>881</v>
      </c>
      <c r="B56" s="562" t="s">
        <v>882</v>
      </c>
      <c r="C56" s="558"/>
      <c r="D56" s="578">
        <f>+D51-D46</f>
        <v>-6726948898</v>
      </c>
      <c r="E56" s="579">
        <v>3931038721</v>
      </c>
    </row>
    <row r="57" spans="1:5" ht="21.75">
      <c r="A57" s="556" t="s">
        <v>883</v>
      </c>
      <c r="B57" s="562" t="s">
        <v>884</v>
      </c>
      <c r="C57" s="558"/>
      <c r="D57" s="580"/>
      <c r="E57" s="581"/>
    </row>
    <row r="58" spans="1:5">
      <c r="A58" s="582"/>
      <c r="B58" s="582" t="s">
        <v>576</v>
      </c>
      <c r="C58" s="582"/>
      <c r="D58" s="582"/>
      <c r="E58" s="582"/>
    </row>
    <row r="59" spans="1:5" ht="9.75" customHeight="1">
      <c r="A59" s="583"/>
      <c r="B59" s="583"/>
      <c r="C59" s="584"/>
      <c r="D59" s="584"/>
      <c r="E59" s="584"/>
    </row>
    <row r="60" spans="1:5">
      <c r="A60" s="582" t="s">
        <v>577</v>
      </c>
      <c r="B60" s="583"/>
      <c r="C60" s="584"/>
      <c r="D60" s="582" t="s">
        <v>578</v>
      </c>
      <c r="E60" s="585"/>
    </row>
    <row r="61" spans="1:5">
      <c r="A61" s="583"/>
      <c r="B61" s="583"/>
      <c r="C61" s="584"/>
      <c r="D61" s="584"/>
      <c r="E61" s="584"/>
    </row>
    <row r="62" spans="1:5">
      <c r="A62" s="583"/>
      <c r="B62" s="583"/>
      <c r="C62" s="584"/>
      <c r="D62" s="584"/>
      <c r="E62" s="584"/>
    </row>
    <row r="63" spans="1:5">
      <c r="A63" s="583"/>
      <c r="B63" s="583"/>
      <c r="C63" s="584"/>
      <c r="D63" s="584"/>
      <c r="E63" s="584"/>
    </row>
    <row r="64" spans="1:5">
      <c r="A64" s="583"/>
      <c r="B64" s="583"/>
      <c r="C64" s="584"/>
      <c r="D64" s="584"/>
      <c r="E64" s="584"/>
    </row>
    <row r="65" spans="1:5">
      <c r="A65" s="583"/>
      <c r="B65" s="583"/>
      <c r="C65" s="584"/>
      <c r="D65" s="584"/>
      <c r="E65" s="584"/>
    </row>
    <row r="66" spans="1:5">
      <c r="A66" s="583"/>
      <c r="B66" s="583"/>
      <c r="C66" s="584"/>
      <c r="D66" s="584"/>
      <c r="E66" s="584"/>
    </row>
    <row r="67" spans="1:5">
      <c r="A67" s="583"/>
      <c r="B67" s="583"/>
      <c r="C67" s="584"/>
      <c r="D67" s="584"/>
      <c r="E67" s="584"/>
    </row>
    <row r="68" spans="1:5">
      <c r="A68" s="586"/>
      <c r="B68" s="583"/>
      <c r="C68" s="584"/>
      <c r="D68" s="587"/>
      <c r="E68" s="587"/>
    </row>
    <row r="69" spans="1:5">
      <c r="A69" s="663" t="s">
        <v>961</v>
      </c>
      <c r="B69" s="588" t="s">
        <v>579</v>
      </c>
      <c r="C69" s="589"/>
      <c r="D69" s="710" t="s">
        <v>885</v>
      </c>
      <c r="E69" s="710"/>
    </row>
    <row r="70" spans="1:5">
      <c r="A70" s="663" t="s">
        <v>963</v>
      </c>
      <c r="B70" s="263" t="s">
        <v>580</v>
      </c>
      <c r="D70" s="709" t="s">
        <v>919</v>
      </c>
      <c r="E70" s="709"/>
    </row>
    <row r="71" spans="1:5">
      <c r="A71" s="285"/>
      <c r="B71" s="285"/>
      <c r="C71" s="286"/>
      <c r="D71" s="286"/>
      <c r="E71" s="286"/>
    </row>
  </sheetData>
  <mergeCells count="14">
    <mergeCell ref="D70:E70"/>
    <mergeCell ref="B11:E11"/>
    <mergeCell ref="B8:E8"/>
    <mergeCell ref="B9:E9"/>
    <mergeCell ref="B10:E10"/>
    <mergeCell ref="B12:E12"/>
    <mergeCell ref="B13:E13"/>
    <mergeCell ref="B14:E14"/>
    <mergeCell ref="D69:E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E17:E57 D17:D22 D41:D57 D29:D38 D24:D27">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AC87"/>
  <sheetViews>
    <sheetView topLeftCell="A28" zoomScaleNormal="100" zoomScaleSheetLayoutView="85" workbookViewId="0">
      <selection activeCell="D52" sqref="D52"/>
    </sheetView>
  </sheetViews>
  <sheetFormatPr defaultRowHeight="15"/>
  <cols>
    <col min="1" max="1" width="9.140625" style="348"/>
    <col min="2" max="2" width="57.42578125" style="348" customWidth="1"/>
    <col min="3" max="3" width="11" style="348" bestFit="1" customWidth="1"/>
    <col min="4" max="4" width="23.140625" style="367" customWidth="1"/>
    <col min="5" max="5" width="24.5703125" style="367" customWidth="1"/>
    <col min="6" max="6" width="16.85546875" style="348" customWidth="1"/>
    <col min="7" max="7" width="16.85546875" style="348" hidden="1" customWidth="1"/>
    <col min="8" max="8" width="19" style="341" hidden="1" customWidth="1"/>
    <col min="9" max="9" width="18" style="341" hidden="1" customWidth="1"/>
    <col min="10" max="10" width="7.85546875" style="341" hidden="1" customWidth="1"/>
    <col min="11" max="11" width="22.140625" style="365" hidden="1" customWidth="1"/>
    <col min="12" max="12" width="12.5703125" style="510" bestFit="1" customWidth="1"/>
    <col min="13" max="29" width="9.140625" style="510"/>
    <col min="30" max="16384" width="9.140625" style="348"/>
  </cols>
  <sheetData>
    <row r="1" spans="1:8" ht="23.25" customHeight="1">
      <c r="A1" s="711" t="s">
        <v>784</v>
      </c>
      <c r="B1" s="711"/>
      <c r="C1" s="711"/>
      <c r="D1" s="711"/>
      <c r="E1" s="711"/>
      <c r="F1" s="711"/>
      <c r="G1" s="340"/>
      <c r="H1" s="96" t="s">
        <v>534</v>
      </c>
    </row>
    <row r="2" spans="1:8" ht="68.25" customHeight="1">
      <c r="A2" s="712" t="s">
        <v>816</v>
      </c>
      <c r="B2" s="712"/>
      <c r="C2" s="712"/>
      <c r="D2" s="712"/>
      <c r="E2" s="712"/>
      <c r="F2" s="712"/>
      <c r="G2" s="342"/>
    </row>
    <row r="3" spans="1:8" ht="15" customHeight="1">
      <c r="A3" s="696" t="s">
        <v>633</v>
      </c>
      <c r="B3" s="696"/>
      <c r="C3" s="696"/>
      <c r="D3" s="696"/>
      <c r="E3" s="696"/>
      <c r="F3" s="696"/>
      <c r="G3" s="343"/>
    </row>
    <row r="4" spans="1:8">
      <c r="A4" s="696"/>
      <c r="B4" s="696"/>
      <c r="C4" s="696"/>
      <c r="D4" s="696"/>
      <c r="E4" s="696"/>
      <c r="F4" s="696"/>
      <c r="G4" s="343"/>
    </row>
    <row r="5" spans="1:8">
      <c r="A5" s="697" t="str">
        <f>BCTinhHinhTaiChinh_06105!A5</f>
        <v>Tại 31 tháng 12 năm 2022/As at 31 December 2022</v>
      </c>
      <c r="B5" s="697"/>
      <c r="C5" s="697"/>
      <c r="D5" s="697"/>
      <c r="E5" s="697"/>
      <c r="F5" s="697"/>
      <c r="G5" s="344"/>
    </row>
    <row r="6" spans="1:8">
      <c r="A6" s="433"/>
      <c r="B6" s="433"/>
      <c r="C6" s="433"/>
      <c r="D6" s="433"/>
      <c r="E6" s="433"/>
      <c r="F6" s="163"/>
      <c r="G6" s="163"/>
    </row>
    <row r="7" spans="1:8" ht="15" customHeight="1">
      <c r="A7" s="713" t="s">
        <v>437</v>
      </c>
      <c r="B7" s="713"/>
      <c r="C7" s="707" t="s">
        <v>499</v>
      </c>
      <c r="D7" s="707"/>
      <c r="E7" s="707"/>
      <c r="F7" s="707"/>
      <c r="G7" s="345"/>
    </row>
    <row r="8" spans="1:8" ht="15" customHeight="1">
      <c r="A8" s="714" t="s">
        <v>436</v>
      </c>
      <c r="B8" s="714"/>
      <c r="C8" s="708" t="s">
        <v>500</v>
      </c>
      <c r="D8" s="708"/>
      <c r="E8" s="708"/>
      <c r="F8" s="708"/>
      <c r="G8" s="346"/>
    </row>
    <row r="9" spans="1:8" ht="15" customHeight="1">
      <c r="A9" s="713" t="s">
        <v>503</v>
      </c>
      <c r="B9" s="713"/>
      <c r="C9" s="707" t="s">
        <v>609</v>
      </c>
      <c r="D9" s="707"/>
      <c r="E9" s="707"/>
      <c r="F9" s="707"/>
      <c r="G9" s="345"/>
    </row>
    <row r="10" spans="1:8" ht="15" customHeight="1">
      <c r="A10" s="717" t="s">
        <v>602</v>
      </c>
      <c r="B10" s="717"/>
      <c r="C10" s="708" t="s">
        <v>529</v>
      </c>
      <c r="D10" s="708"/>
      <c r="E10" s="708"/>
      <c r="F10" s="708"/>
      <c r="G10" s="346"/>
    </row>
    <row r="11" spans="1:8" ht="15" customHeight="1">
      <c r="A11" s="713" t="s">
        <v>505</v>
      </c>
      <c r="B11" s="713"/>
      <c r="C11" s="707" t="s">
        <v>614</v>
      </c>
      <c r="D11" s="707"/>
      <c r="E11" s="707"/>
      <c r="F11" s="707"/>
      <c r="G11" s="345"/>
    </row>
    <row r="12" spans="1:8" ht="15" customHeight="1">
      <c r="A12" s="718" t="s">
        <v>506</v>
      </c>
      <c r="B12" s="718"/>
      <c r="C12" s="708" t="s">
        <v>613</v>
      </c>
      <c r="D12" s="708"/>
      <c r="E12" s="708"/>
      <c r="F12" s="708"/>
      <c r="G12" s="346"/>
    </row>
    <row r="13" spans="1:8" ht="15" customHeight="1">
      <c r="A13" s="716" t="s">
        <v>157</v>
      </c>
      <c r="B13" s="716"/>
      <c r="C13" s="707" t="str">
        <f>BCThuNhap_06203!B13</f>
        <v>Ngày 30 tháng 01 năm 2023</v>
      </c>
      <c r="D13" s="707"/>
      <c r="E13" s="707"/>
      <c r="F13" s="707"/>
      <c r="G13" s="345"/>
    </row>
    <row r="14" spans="1:8">
      <c r="A14" s="715" t="s">
        <v>158</v>
      </c>
      <c r="B14" s="715"/>
      <c r="C14" s="703">
        <f>BCThuNhap_06203!B14</f>
        <v>44956</v>
      </c>
      <c r="D14" s="703"/>
      <c r="E14" s="703"/>
      <c r="F14" s="703"/>
      <c r="G14" s="347"/>
    </row>
    <row r="15" spans="1:8" s="510" customFormat="1" ht="16.899999999999999" customHeight="1">
      <c r="A15" s="440" t="s">
        <v>821</v>
      </c>
      <c r="B15" s="441" t="s">
        <v>822</v>
      </c>
      <c r="C15" s="441"/>
      <c r="D15" s="441"/>
      <c r="E15" s="441"/>
      <c r="F15" s="441"/>
    </row>
    <row r="16" spans="1:8">
      <c r="A16" s="440" t="s">
        <v>51</v>
      </c>
      <c r="B16" s="441" t="s">
        <v>596</v>
      </c>
      <c r="C16"/>
      <c r="D16" s="442"/>
      <c r="E16" s="442"/>
      <c r="F16"/>
      <c r="G16"/>
    </row>
    <row r="17" spans="1:11" ht="56.25" customHeight="1">
      <c r="A17" s="304" t="s">
        <v>309</v>
      </c>
      <c r="B17" s="304" t="s">
        <v>310</v>
      </c>
      <c r="C17" s="304" t="s">
        <v>311</v>
      </c>
      <c r="D17" s="257" t="s">
        <v>1194</v>
      </c>
      <c r="E17" s="302" t="s">
        <v>920</v>
      </c>
      <c r="F17" s="169" t="s">
        <v>312</v>
      </c>
      <c r="G17" s="100"/>
      <c r="K17" s="101" t="s">
        <v>608</v>
      </c>
    </row>
    <row r="18" spans="1:11" ht="39" customHeight="1">
      <c r="A18" s="305" t="s">
        <v>51</v>
      </c>
      <c r="B18" s="300" t="s">
        <v>313</v>
      </c>
      <c r="C18" s="167" t="s">
        <v>84</v>
      </c>
      <c r="D18" s="170"/>
      <c r="E18" s="443">
        <v>0</v>
      </c>
      <c r="F18" s="168"/>
      <c r="G18" s="99"/>
      <c r="K18" s="350">
        <v>0</v>
      </c>
    </row>
    <row r="19" spans="1:11" ht="39" customHeight="1">
      <c r="A19" s="444" t="s">
        <v>85</v>
      </c>
      <c r="B19" s="299" t="s">
        <v>314</v>
      </c>
      <c r="C19" s="204" t="s">
        <v>86</v>
      </c>
      <c r="D19" s="171">
        <v>16164663074</v>
      </c>
      <c r="E19" s="513">
        <v>22891611972</v>
      </c>
      <c r="F19" s="519">
        <v>70.61391348836375</v>
      </c>
      <c r="G19" s="98"/>
      <c r="K19" s="350">
        <v>18924296298</v>
      </c>
    </row>
    <row r="20" spans="1:11" ht="39" customHeight="1">
      <c r="A20" s="445"/>
      <c r="B20" s="296" t="s">
        <v>315</v>
      </c>
      <c r="C20" s="165" t="s">
        <v>87</v>
      </c>
      <c r="D20" s="172">
        <v>0</v>
      </c>
      <c r="E20" s="514">
        <v>0</v>
      </c>
      <c r="F20" s="172">
        <v>0</v>
      </c>
      <c r="G20" s="97"/>
      <c r="K20" s="350">
        <v>0</v>
      </c>
    </row>
    <row r="21" spans="1:11" ht="39" customHeight="1">
      <c r="A21" s="445"/>
      <c r="B21" s="296" t="s">
        <v>316</v>
      </c>
      <c r="C21" s="165" t="s">
        <v>88</v>
      </c>
      <c r="D21" s="171">
        <v>16164663074</v>
      </c>
      <c r="E21" s="513">
        <v>5656890237</v>
      </c>
      <c r="F21" s="519">
        <v>285.75175399854589</v>
      </c>
      <c r="G21" s="97"/>
      <c r="K21" s="350">
        <v>10834088082</v>
      </c>
    </row>
    <row r="22" spans="1:11" ht="39" customHeight="1">
      <c r="A22" s="445"/>
      <c r="B22" s="296" t="s">
        <v>887</v>
      </c>
      <c r="C22" s="165" t="s">
        <v>890</v>
      </c>
      <c r="D22" s="171">
        <v>0</v>
      </c>
      <c r="E22" s="171">
        <v>4000000</v>
      </c>
      <c r="F22" s="171">
        <v>0</v>
      </c>
      <c r="G22" s="97"/>
      <c r="K22" s="350"/>
    </row>
    <row r="23" spans="1:11" ht="39" customHeight="1">
      <c r="A23" s="445"/>
      <c r="B23" s="296" t="s">
        <v>888</v>
      </c>
      <c r="C23" s="165" t="s">
        <v>891</v>
      </c>
      <c r="D23" s="171">
        <v>0</v>
      </c>
      <c r="E23" s="171">
        <v>0</v>
      </c>
      <c r="F23" s="171">
        <v>0</v>
      </c>
      <c r="G23" s="97"/>
      <c r="K23" s="350"/>
    </row>
    <row r="24" spans="1:11" ht="39" customHeight="1">
      <c r="A24" s="445"/>
      <c r="B24" s="296" t="s">
        <v>889</v>
      </c>
      <c r="C24" s="165" t="s">
        <v>892</v>
      </c>
      <c r="D24" s="171">
        <v>16164663074</v>
      </c>
      <c r="E24" s="513">
        <v>5652890237</v>
      </c>
      <c r="F24" s="519">
        <v>291.32131589457214</v>
      </c>
      <c r="G24" s="97"/>
      <c r="K24" s="350"/>
    </row>
    <row r="25" spans="1:11" ht="39" customHeight="1">
      <c r="A25" s="445"/>
      <c r="B25" s="296" t="s">
        <v>317</v>
      </c>
      <c r="C25" s="165" t="s">
        <v>89</v>
      </c>
      <c r="D25" s="171">
        <v>0</v>
      </c>
      <c r="E25" s="513">
        <v>17234721735</v>
      </c>
      <c r="F25" s="172">
        <v>0</v>
      </c>
      <c r="G25" s="97"/>
      <c r="K25" s="350">
        <v>8090208216</v>
      </c>
    </row>
    <row r="26" spans="1:11" ht="39" customHeight="1">
      <c r="A26" s="444" t="s">
        <v>90</v>
      </c>
      <c r="B26" s="299" t="s">
        <v>525</v>
      </c>
      <c r="C26" s="204" t="s">
        <v>91</v>
      </c>
      <c r="D26" s="171">
        <v>76447860698</v>
      </c>
      <c r="E26" s="513">
        <v>92688070600</v>
      </c>
      <c r="F26" s="519">
        <v>82.478640674175381</v>
      </c>
      <c r="G26" s="98"/>
      <c r="K26" s="350">
        <v>54380270000</v>
      </c>
    </row>
    <row r="27" spans="1:11" ht="39" customHeight="1">
      <c r="A27" s="445"/>
      <c r="B27" s="301" t="s">
        <v>319</v>
      </c>
      <c r="C27" s="165" t="s">
        <v>508</v>
      </c>
      <c r="D27" s="172">
        <v>51879766700</v>
      </c>
      <c r="E27" s="514">
        <v>71084739100</v>
      </c>
      <c r="F27" s="519">
        <v>72.98298813057049</v>
      </c>
      <c r="G27" s="97"/>
      <c r="K27" s="350">
        <v>54104270000</v>
      </c>
    </row>
    <row r="28" spans="1:11" ht="39" customHeight="1">
      <c r="A28" s="445"/>
      <c r="B28" s="301" t="s">
        <v>320</v>
      </c>
      <c r="C28" s="165" t="s">
        <v>509</v>
      </c>
      <c r="D28" s="172">
        <v>0</v>
      </c>
      <c r="E28" s="514">
        <v>0</v>
      </c>
      <c r="F28" s="172">
        <v>0</v>
      </c>
      <c r="G28" s="97"/>
      <c r="K28" s="350">
        <v>0</v>
      </c>
    </row>
    <row r="29" spans="1:11" ht="39" customHeight="1">
      <c r="A29" s="445"/>
      <c r="B29" s="301" t="s">
        <v>321</v>
      </c>
      <c r="C29" s="165" t="s">
        <v>510</v>
      </c>
      <c r="D29" s="172">
        <v>0</v>
      </c>
      <c r="E29" s="514">
        <v>7000000000</v>
      </c>
      <c r="F29" s="172">
        <v>0</v>
      </c>
      <c r="G29" s="97"/>
      <c r="K29" s="350">
        <v>0</v>
      </c>
    </row>
    <row r="30" spans="1:11" ht="39" customHeight="1">
      <c r="A30" s="445"/>
      <c r="B30" s="301" t="s">
        <v>322</v>
      </c>
      <c r="C30" s="165" t="s">
        <v>511</v>
      </c>
      <c r="D30" s="172">
        <v>17568093998</v>
      </c>
      <c r="E30" s="514">
        <v>14603331500</v>
      </c>
      <c r="F30" s="519">
        <v>120.30195985073681</v>
      </c>
      <c r="G30" s="97"/>
      <c r="K30" s="350">
        <v>0</v>
      </c>
    </row>
    <row r="31" spans="1:11" ht="39" customHeight="1">
      <c r="A31" s="445"/>
      <c r="B31" s="301" t="s">
        <v>266</v>
      </c>
      <c r="C31" s="165" t="s">
        <v>512</v>
      </c>
      <c r="D31" s="172">
        <v>7000000000</v>
      </c>
      <c r="E31" s="514">
        <v>0</v>
      </c>
      <c r="F31" s="172">
        <v>0</v>
      </c>
      <c r="G31" s="97"/>
      <c r="K31" s="350">
        <v>0</v>
      </c>
    </row>
    <row r="32" spans="1:11" ht="39" customHeight="1">
      <c r="A32" s="444"/>
      <c r="B32" s="272" t="s">
        <v>526</v>
      </c>
      <c r="C32" s="166" t="s">
        <v>527</v>
      </c>
      <c r="D32" s="172">
        <v>0</v>
      </c>
      <c r="E32" s="514">
        <v>0</v>
      </c>
      <c r="F32" s="172">
        <v>0</v>
      </c>
      <c r="G32" s="97"/>
      <c r="K32" s="350">
        <v>276000000</v>
      </c>
    </row>
    <row r="33" spans="1:29" ht="39" customHeight="1">
      <c r="A33" s="444" t="s">
        <v>92</v>
      </c>
      <c r="B33" s="299" t="s">
        <v>323</v>
      </c>
      <c r="C33" s="204" t="s">
        <v>93</v>
      </c>
      <c r="D33" s="171">
        <v>204000000</v>
      </c>
      <c r="E33" s="513">
        <v>379096197</v>
      </c>
      <c r="F33" s="519">
        <v>53.812199018182184</v>
      </c>
      <c r="G33" s="98"/>
      <c r="K33" s="350">
        <v>182000000</v>
      </c>
    </row>
    <row r="34" spans="1:29" ht="39" customHeight="1">
      <c r="A34" s="444"/>
      <c r="B34" s="299" t="s">
        <v>634</v>
      </c>
      <c r="C34" s="204" t="s">
        <v>635</v>
      </c>
      <c r="D34" s="171">
        <v>204000000</v>
      </c>
      <c r="E34" s="513">
        <v>81068800</v>
      </c>
      <c r="F34" s="519">
        <v>251.63811478645297</v>
      </c>
      <c r="G34" s="98"/>
      <c r="K34" s="350"/>
    </row>
    <row r="35" spans="1:29" ht="37.5" customHeight="1">
      <c r="A35" s="444"/>
      <c r="B35" s="404" t="s">
        <v>636</v>
      </c>
      <c r="C35" s="204" t="s">
        <v>637</v>
      </c>
      <c r="D35" s="297">
        <v>0</v>
      </c>
      <c r="E35" s="515">
        <v>298027397</v>
      </c>
      <c r="F35" s="171">
        <v>0</v>
      </c>
      <c r="G35" s="98"/>
      <c r="K35" s="350"/>
      <c r="L35" s="590"/>
    </row>
    <row r="36" spans="1:29" ht="34.5" customHeight="1">
      <c r="A36" s="444" t="s">
        <v>94</v>
      </c>
      <c r="B36" s="299" t="s">
        <v>324</v>
      </c>
      <c r="C36" s="204" t="s">
        <v>95</v>
      </c>
      <c r="D36" s="171">
        <v>356064818</v>
      </c>
      <c r="E36" s="513">
        <v>283391640</v>
      </c>
      <c r="F36" s="519">
        <v>125.64407969127107</v>
      </c>
      <c r="G36" s="98"/>
      <c r="K36" s="350">
        <v>31954902</v>
      </c>
    </row>
    <row r="37" spans="1:29" ht="39" customHeight="1">
      <c r="A37" s="444"/>
      <c r="B37" s="271" t="s">
        <v>588</v>
      </c>
      <c r="C37" s="204" t="s">
        <v>589</v>
      </c>
      <c r="D37" s="171">
        <v>229489476</v>
      </c>
      <c r="E37" s="513">
        <v>283391640</v>
      </c>
      <c r="F37" s="519">
        <v>80.979620993759738</v>
      </c>
      <c r="G37" s="98"/>
      <c r="K37" s="350">
        <v>31954902</v>
      </c>
    </row>
    <row r="38" spans="1:29" ht="39" customHeight="1">
      <c r="A38" s="444"/>
      <c r="B38" s="271" t="s">
        <v>587</v>
      </c>
      <c r="C38" s="204" t="s">
        <v>590</v>
      </c>
      <c r="D38" s="171">
        <v>126575342</v>
      </c>
      <c r="E38" s="513">
        <v>0</v>
      </c>
      <c r="F38" s="171">
        <v>0</v>
      </c>
      <c r="G38" s="98"/>
      <c r="K38" s="350">
        <v>0</v>
      </c>
    </row>
    <row r="39" spans="1:29" ht="39" customHeight="1">
      <c r="A39" s="444" t="s">
        <v>96</v>
      </c>
      <c r="B39" s="299" t="s">
        <v>325</v>
      </c>
      <c r="C39" s="204" t="s">
        <v>97</v>
      </c>
      <c r="D39" s="171">
        <v>804791000</v>
      </c>
      <c r="E39" s="513">
        <v>2501342350</v>
      </c>
      <c r="F39" s="519">
        <v>32.174364296834455</v>
      </c>
      <c r="G39" s="98"/>
      <c r="K39" s="350">
        <v>838678093</v>
      </c>
    </row>
    <row r="40" spans="1:29" ht="39" customHeight="1">
      <c r="A40" s="444" t="s">
        <v>98</v>
      </c>
      <c r="B40" s="299" t="s">
        <v>326</v>
      </c>
      <c r="C40" s="204" t="s">
        <v>99</v>
      </c>
      <c r="D40" s="171">
        <v>0</v>
      </c>
      <c r="E40" s="513">
        <v>0</v>
      </c>
      <c r="F40" s="171">
        <v>0</v>
      </c>
      <c r="G40" s="351"/>
      <c r="K40" s="350">
        <v>0</v>
      </c>
    </row>
    <row r="41" spans="1:29" ht="39" customHeight="1">
      <c r="A41" s="444" t="s">
        <v>100</v>
      </c>
      <c r="B41" s="299" t="s">
        <v>327</v>
      </c>
      <c r="C41" s="204" t="s">
        <v>101</v>
      </c>
      <c r="D41" s="171">
        <v>0</v>
      </c>
      <c r="E41" s="513">
        <v>0</v>
      </c>
      <c r="F41" s="171">
        <v>0</v>
      </c>
      <c r="G41" s="351"/>
      <c r="H41" s="145" t="s">
        <v>535</v>
      </c>
      <c r="I41" s="352"/>
      <c r="K41" s="350">
        <v>0</v>
      </c>
    </row>
    <row r="42" spans="1:29" ht="45.75" customHeight="1">
      <c r="A42" s="305" t="s">
        <v>102</v>
      </c>
      <c r="B42" s="300" t="s">
        <v>274</v>
      </c>
      <c r="C42" s="167" t="s">
        <v>103</v>
      </c>
      <c r="D42" s="173">
        <v>93977379590</v>
      </c>
      <c r="E42" s="516">
        <v>118743512759</v>
      </c>
      <c r="F42" s="543">
        <v>79.143169514224354</v>
      </c>
      <c r="G42" s="95"/>
      <c r="H42" s="103">
        <v>77161857907</v>
      </c>
      <c r="I42" s="353">
        <v>76787550493</v>
      </c>
      <c r="J42" s="354"/>
      <c r="K42" s="349">
        <v>74357199293</v>
      </c>
    </row>
    <row r="43" spans="1:29" ht="53.25" customHeight="1">
      <c r="A43" s="305" t="s">
        <v>61</v>
      </c>
      <c r="B43" s="300" t="s">
        <v>328</v>
      </c>
      <c r="C43" s="167" t="s">
        <v>104</v>
      </c>
      <c r="D43" s="174">
        <v>0</v>
      </c>
      <c r="E43" s="517">
        <v>0</v>
      </c>
      <c r="F43" s="174">
        <v>0</v>
      </c>
      <c r="G43" s="355"/>
      <c r="H43" s="356">
        <v>0</v>
      </c>
      <c r="I43" s="353">
        <v>0</v>
      </c>
      <c r="J43" s="354"/>
      <c r="K43" s="349">
        <v>0</v>
      </c>
    </row>
    <row r="44" spans="1:29" ht="54.75" customHeight="1">
      <c r="A44" s="444" t="s">
        <v>105</v>
      </c>
      <c r="B44" s="299" t="s">
        <v>329</v>
      </c>
      <c r="C44" s="204" t="s">
        <v>106</v>
      </c>
      <c r="D44" s="171">
        <v>741110</v>
      </c>
      <c r="E44" s="513">
        <v>649873350</v>
      </c>
      <c r="F44" s="519">
        <v>0.11403914316535675</v>
      </c>
      <c r="G44" s="98"/>
      <c r="K44" s="350">
        <v>830644100</v>
      </c>
    </row>
    <row r="45" spans="1:29" ht="39" customHeight="1">
      <c r="A45" s="444" t="s">
        <v>107</v>
      </c>
      <c r="B45" s="299" t="s">
        <v>330</v>
      </c>
      <c r="C45" s="204" t="s">
        <v>108</v>
      </c>
      <c r="D45" s="171">
        <v>16446667602</v>
      </c>
      <c r="E45" s="513">
        <v>872913544</v>
      </c>
      <c r="F45" s="519">
        <v>1884.1118590777646</v>
      </c>
      <c r="G45" s="98"/>
      <c r="K45" s="350">
        <v>171396702</v>
      </c>
    </row>
    <row r="46" spans="1:29" ht="39" customHeight="1">
      <c r="A46" s="446"/>
      <c r="B46" s="296" t="s">
        <v>531</v>
      </c>
      <c r="C46" s="164" t="s">
        <v>513</v>
      </c>
      <c r="D46" s="172">
        <v>16192576580</v>
      </c>
      <c r="E46" s="514">
        <v>617248553</v>
      </c>
      <c r="F46" s="519">
        <v>2623.3478395857819</v>
      </c>
      <c r="G46" s="98"/>
      <c r="K46" s="350">
        <v>0</v>
      </c>
    </row>
    <row r="47" spans="1:29" ht="39" customHeight="1">
      <c r="A47" s="446"/>
      <c r="B47" s="296" t="s">
        <v>331</v>
      </c>
      <c r="C47" s="164" t="s">
        <v>514</v>
      </c>
      <c r="D47" s="172">
        <v>0</v>
      </c>
      <c r="E47" s="514">
        <v>4000000</v>
      </c>
      <c r="F47" s="171">
        <v>0</v>
      </c>
      <c r="G47" s="98"/>
      <c r="K47" s="350">
        <v>0</v>
      </c>
    </row>
    <row r="48" spans="1:29" s="358" customFormat="1" ht="39" customHeight="1">
      <c r="A48" s="444"/>
      <c r="B48" s="299" t="s">
        <v>334</v>
      </c>
      <c r="C48" s="204" t="s">
        <v>515</v>
      </c>
      <c r="D48" s="172">
        <v>687346</v>
      </c>
      <c r="E48" s="514">
        <v>1270463</v>
      </c>
      <c r="F48" s="519">
        <v>54.102008480372895</v>
      </c>
      <c r="G48" s="98"/>
      <c r="H48" s="357"/>
      <c r="I48" s="357"/>
      <c r="J48" s="357"/>
      <c r="K48" s="350">
        <v>0</v>
      </c>
      <c r="L48" s="510"/>
      <c r="M48" s="510"/>
      <c r="N48" s="510"/>
      <c r="O48" s="510"/>
      <c r="P48" s="510"/>
      <c r="Q48" s="510"/>
      <c r="R48" s="510"/>
      <c r="S48" s="510"/>
      <c r="T48" s="510"/>
      <c r="U48" s="510"/>
      <c r="V48" s="510"/>
      <c r="W48" s="510"/>
      <c r="X48" s="510"/>
      <c r="Y48" s="510"/>
      <c r="Z48" s="510"/>
      <c r="AA48" s="510"/>
      <c r="AB48" s="510"/>
      <c r="AC48" s="510"/>
    </row>
    <row r="49" spans="1:29" ht="62.25" customHeight="1">
      <c r="A49" s="446"/>
      <c r="B49" s="296" t="s">
        <v>343</v>
      </c>
      <c r="C49" s="164" t="s">
        <v>516</v>
      </c>
      <c r="D49" s="172">
        <v>1183070</v>
      </c>
      <c r="E49" s="514">
        <v>10308570</v>
      </c>
      <c r="F49" s="519">
        <v>11.4765675549567</v>
      </c>
      <c r="G49" s="98"/>
      <c r="K49" s="350">
        <v>250000</v>
      </c>
    </row>
    <row r="50" spans="1:29" ht="39" customHeight="1">
      <c r="A50" s="446"/>
      <c r="B50" s="296" t="s">
        <v>332</v>
      </c>
      <c r="C50" s="164" t="s">
        <v>517</v>
      </c>
      <c r="D50" s="172">
        <v>407334</v>
      </c>
      <c r="E50" s="514">
        <v>407334</v>
      </c>
      <c r="F50" s="519">
        <v>100</v>
      </c>
      <c r="G50" s="98"/>
      <c r="K50" s="350">
        <v>0</v>
      </c>
    </row>
    <row r="51" spans="1:29" s="358" customFormat="1" ht="39" customHeight="1">
      <c r="A51" s="444"/>
      <c r="B51" s="299" t="s">
        <v>333</v>
      </c>
      <c r="C51" s="204" t="s">
        <v>518</v>
      </c>
      <c r="D51" s="171">
        <v>16200000</v>
      </c>
      <c r="E51" s="513">
        <v>16200000</v>
      </c>
      <c r="F51" s="519">
        <v>100</v>
      </c>
      <c r="G51" s="98"/>
      <c r="H51" s="357"/>
      <c r="I51" s="357"/>
      <c r="J51" s="357"/>
      <c r="K51" s="350">
        <v>6000000</v>
      </c>
      <c r="L51" s="510"/>
      <c r="M51" s="510"/>
      <c r="N51" s="510"/>
      <c r="O51" s="510"/>
      <c r="P51" s="510"/>
      <c r="Q51" s="510"/>
      <c r="R51" s="510"/>
      <c r="S51" s="510"/>
      <c r="T51" s="510"/>
      <c r="U51" s="510"/>
      <c r="V51" s="510"/>
      <c r="W51" s="510"/>
      <c r="X51" s="510"/>
      <c r="Y51" s="510"/>
      <c r="Z51" s="510"/>
      <c r="AA51" s="510"/>
      <c r="AB51" s="510"/>
      <c r="AC51" s="510"/>
    </row>
    <row r="52" spans="1:29" ht="39" customHeight="1">
      <c r="A52" s="446"/>
      <c r="B52" s="296" t="s">
        <v>335</v>
      </c>
      <c r="C52" s="164" t="s">
        <v>519</v>
      </c>
      <c r="D52" s="172">
        <v>95371250</v>
      </c>
      <c r="E52" s="514">
        <v>89532424</v>
      </c>
      <c r="F52" s="519">
        <v>106.52146534086914</v>
      </c>
      <c r="G52" s="98"/>
      <c r="K52" s="350">
        <v>56533209</v>
      </c>
    </row>
    <row r="53" spans="1:29" ht="39" customHeight="1">
      <c r="A53" s="446"/>
      <c r="B53" s="296" t="s">
        <v>427</v>
      </c>
      <c r="C53" s="164" t="s">
        <v>520</v>
      </c>
      <c r="D53" s="172">
        <v>20000000</v>
      </c>
      <c r="E53" s="514">
        <v>20000000</v>
      </c>
      <c r="F53" s="519">
        <v>100</v>
      </c>
      <c r="G53" s="98"/>
      <c r="K53" s="350">
        <v>10750000</v>
      </c>
    </row>
    <row r="54" spans="1:29" ht="39" customHeight="1">
      <c r="A54" s="446"/>
      <c r="B54" s="296" t="s">
        <v>337</v>
      </c>
      <c r="C54" s="164" t="s">
        <v>521</v>
      </c>
      <c r="D54" s="172">
        <v>16500000</v>
      </c>
      <c r="E54" s="514">
        <v>16500000</v>
      </c>
      <c r="F54" s="519">
        <v>100</v>
      </c>
      <c r="G54" s="98"/>
      <c r="K54" s="350">
        <v>11180000</v>
      </c>
    </row>
    <row r="55" spans="1:29" ht="39" customHeight="1">
      <c r="A55" s="446"/>
      <c r="B55" s="296" t="s">
        <v>336</v>
      </c>
      <c r="C55" s="164" t="s">
        <v>431</v>
      </c>
      <c r="D55" s="172">
        <v>5500000</v>
      </c>
      <c r="E55" s="514">
        <v>5500000</v>
      </c>
      <c r="F55" s="519">
        <v>100</v>
      </c>
      <c r="G55" s="98"/>
      <c r="K55" s="350">
        <v>19565000</v>
      </c>
    </row>
    <row r="56" spans="1:29" ht="39" customHeight="1">
      <c r="A56" s="446"/>
      <c r="B56" s="296" t="s">
        <v>428</v>
      </c>
      <c r="C56" s="164" t="s">
        <v>236</v>
      </c>
      <c r="D56" s="172">
        <v>242022</v>
      </c>
      <c r="E56" s="514">
        <v>946200</v>
      </c>
      <c r="F56" s="519">
        <v>25.578313253012048</v>
      </c>
      <c r="G56" s="98"/>
      <c r="K56" s="350">
        <v>13050000</v>
      </c>
    </row>
    <row r="57" spans="1:29" ht="39" customHeight="1">
      <c r="A57" s="446"/>
      <c r="B57" s="296" t="s">
        <v>338</v>
      </c>
      <c r="C57" s="164" t="s">
        <v>231</v>
      </c>
      <c r="D57" s="172">
        <v>11000000</v>
      </c>
      <c r="E57" s="514">
        <v>11000000</v>
      </c>
      <c r="F57" s="519">
        <v>100</v>
      </c>
      <c r="G57" s="98"/>
      <c r="K57" s="350">
        <v>11000000</v>
      </c>
    </row>
    <row r="58" spans="1:29" ht="39" customHeight="1">
      <c r="A58" s="446"/>
      <c r="B58" s="296" t="s">
        <v>408</v>
      </c>
      <c r="C58" s="164" t="s">
        <v>235</v>
      </c>
      <c r="D58" s="172">
        <v>0</v>
      </c>
      <c r="E58" s="514">
        <v>0</v>
      </c>
      <c r="F58" s="172">
        <v>0</v>
      </c>
      <c r="G58" s="98"/>
      <c r="K58" s="350">
        <v>0</v>
      </c>
    </row>
    <row r="59" spans="1:29" ht="39" customHeight="1">
      <c r="A59" s="446"/>
      <c r="B59" s="296" t="s">
        <v>339</v>
      </c>
      <c r="C59" s="164" t="s">
        <v>225</v>
      </c>
      <c r="D59" s="172">
        <v>87000000</v>
      </c>
      <c r="E59" s="514">
        <v>80000000</v>
      </c>
      <c r="F59" s="519">
        <v>108.75</v>
      </c>
      <c r="G59" s="98"/>
      <c r="K59" s="350">
        <v>39780822</v>
      </c>
    </row>
    <row r="60" spans="1:29" ht="39" customHeight="1">
      <c r="A60" s="446"/>
      <c r="B60" s="296" t="s">
        <v>340</v>
      </c>
      <c r="C60" s="164" t="s">
        <v>223</v>
      </c>
      <c r="D60" s="172">
        <v>0</v>
      </c>
      <c r="E60" s="514">
        <v>0</v>
      </c>
      <c r="F60" s="172">
        <v>0</v>
      </c>
      <c r="G60" s="98"/>
      <c r="K60" s="350">
        <v>0</v>
      </c>
    </row>
    <row r="61" spans="1:29" ht="39" customHeight="1">
      <c r="A61" s="446"/>
      <c r="B61" s="296" t="s">
        <v>341</v>
      </c>
      <c r="C61" s="164" t="s">
        <v>406</v>
      </c>
      <c r="D61" s="172">
        <v>0</v>
      </c>
      <c r="E61" s="514">
        <v>0</v>
      </c>
      <c r="F61" s="172">
        <v>0</v>
      </c>
      <c r="G61" s="98"/>
      <c r="K61" s="350">
        <v>0</v>
      </c>
    </row>
    <row r="62" spans="1:29" ht="39" customHeight="1">
      <c r="A62" s="446"/>
      <c r="B62" s="296" t="s">
        <v>342</v>
      </c>
      <c r="C62" s="164" t="s">
        <v>409</v>
      </c>
      <c r="D62" s="172">
        <v>0</v>
      </c>
      <c r="E62" s="514">
        <v>0</v>
      </c>
      <c r="F62" s="172">
        <v>0</v>
      </c>
      <c r="G62" s="98"/>
      <c r="K62" s="350">
        <v>0</v>
      </c>
    </row>
    <row r="63" spans="1:29" ht="39" customHeight="1">
      <c r="A63" s="446"/>
      <c r="B63" s="296" t="s">
        <v>410</v>
      </c>
      <c r="C63" s="164" t="s">
        <v>432</v>
      </c>
      <c r="D63" s="172">
        <v>0</v>
      </c>
      <c r="E63" s="514">
        <v>0</v>
      </c>
      <c r="F63" s="172">
        <v>0</v>
      </c>
      <c r="G63" s="98"/>
      <c r="K63" s="350">
        <v>0</v>
      </c>
    </row>
    <row r="64" spans="1:29" ht="39" customHeight="1">
      <c r="A64" s="446"/>
      <c r="B64" s="296" t="s">
        <v>430</v>
      </c>
      <c r="C64" s="164" t="s">
        <v>433</v>
      </c>
      <c r="D64" s="172">
        <v>0</v>
      </c>
      <c r="E64" s="514">
        <v>0</v>
      </c>
      <c r="F64" s="172">
        <v>0</v>
      </c>
      <c r="G64" s="98"/>
      <c r="K64" s="350">
        <v>3287671</v>
      </c>
    </row>
    <row r="65" spans="1:29" s="359" customFormat="1" ht="39" customHeight="1">
      <c r="A65" s="446"/>
      <c r="B65" s="296" t="s">
        <v>344</v>
      </c>
      <c r="C65" s="164" t="s">
        <v>434</v>
      </c>
      <c r="D65" s="172">
        <v>0</v>
      </c>
      <c r="E65" s="514">
        <v>0</v>
      </c>
      <c r="F65" s="172">
        <v>0</v>
      </c>
      <c r="G65" s="94"/>
      <c r="H65" s="103">
        <v>190555733</v>
      </c>
      <c r="I65" s="353">
        <v>293612600</v>
      </c>
      <c r="K65" s="360">
        <v>0</v>
      </c>
      <c r="L65" s="511"/>
      <c r="M65" s="511"/>
      <c r="N65" s="511"/>
      <c r="O65" s="511"/>
      <c r="P65" s="511"/>
      <c r="Q65" s="511"/>
      <c r="R65" s="511"/>
      <c r="S65" s="511"/>
      <c r="T65" s="511"/>
      <c r="U65" s="511"/>
      <c r="V65" s="511"/>
      <c r="W65" s="511"/>
      <c r="X65" s="511"/>
      <c r="Y65" s="511"/>
      <c r="Z65" s="511"/>
      <c r="AA65" s="511"/>
      <c r="AB65" s="511"/>
      <c r="AC65" s="511"/>
    </row>
    <row r="66" spans="1:29" ht="36.75" customHeight="1">
      <c r="A66" s="305" t="s">
        <v>109</v>
      </c>
      <c r="B66" s="300" t="s">
        <v>345</v>
      </c>
      <c r="C66" s="167" t="s">
        <v>110</v>
      </c>
      <c r="D66" s="173">
        <v>16447408712</v>
      </c>
      <c r="E66" s="516">
        <v>1522786894</v>
      </c>
      <c r="F66" s="521">
        <v>1080.0860433462597</v>
      </c>
      <c r="G66" s="95"/>
      <c r="H66" s="356">
        <v>0</v>
      </c>
      <c r="I66" s="356">
        <v>0</v>
      </c>
      <c r="K66" s="349">
        <v>1002040802</v>
      </c>
    </row>
    <row r="67" spans="1:29" ht="39" customHeight="1">
      <c r="A67" s="445"/>
      <c r="B67" s="296" t="s">
        <v>346</v>
      </c>
      <c r="C67" s="164" t="s">
        <v>111</v>
      </c>
      <c r="D67" s="172">
        <v>77529970878</v>
      </c>
      <c r="E67" s="514">
        <v>117220725865</v>
      </c>
      <c r="F67" s="519">
        <v>66.140155937346108</v>
      </c>
      <c r="G67" s="97"/>
      <c r="H67" s="356">
        <v>76971302174</v>
      </c>
      <c r="I67" s="356">
        <v>76493937893</v>
      </c>
      <c r="J67" s="361"/>
      <c r="K67" s="350">
        <v>73355158491</v>
      </c>
    </row>
    <row r="68" spans="1:29" ht="39" customHeight="1">
      <c r="A68" s="445"/>
      <c r="B68" s="296" t="s">
        <v>785</v>
      </c>
      <c r="C68" s="164" t="s">
        <v>112</v>
      </c>
      <c r="D68" s="175">
        <v>5737082.5600000005</v>
      </c>
      <c r="E68" s="518">
        <v>7071151.75</v>
      </c>
      <c r="F68" s="519">
        <v>81.133636539478871</v>
      </c>
      <c r="G68" s="97"/>
      <c r="H68" s="356">
        <v>0</v>
      </c>
      <c r="I68" s="356">
        <v>0</v>
      </c>
      <c r="J68" s="361"/>
      <c r="K68" s="362">
        <v>6359254.5999999996</v>
      </c>
    </row>
    <row r="69" spans="1:29" ht="36.75" customHeight="1">
      <c r="A69" s="445"/>
      <c r="B69" s="296" t="s">
        <v>347</v>
      </c>
      <c r="C69" s="164" t="s">
        <v>113</v>
      </c>
      <c r="D69" s="175">
        <v>13513.83</v>
      </c>
      <c r="E69" s="518">
        <v>16577.32</v>
      </c>
      <c r="F69" s="519">
        <v>81.520041550770301</v>
      </c>
      <c r="G69" s="97"/>
      <c r="H69" s="353">
        <v>12110.62</v>
      </c>
      <c r="I69" s="353">
        <v>12035.51</v>
      </c>
      <c r="J69" s="363"/>
      <c r="K69" s="102">
        <v>11535.18</v>
      </c>
    </row>
    <row r="70" spans="1:29" ht="10.5" customHeight="1">
      <c r="A70" s="295"/>
      <c r="B70" s="295"/>
      <c r="C70" s="295"/>
      <c r="D70" s="447"/>
      <c r="E70" s="447"/>
      <c r="F70" s="520"/>
      <c r="G70" s="364"/>
      <c r="H70" s="353">
        <v>0</v>
      </c>
      <c r="I70" s="353">
        <v>0</v>
      </c>
    </row>
    <row r="71" spans="1:29" ht="11.25" customHeight="1">
      <c r="A71" s="285"/>
      <c r="B71" s="448"/>
      <c r="C71" s="285"/>
      <c r="D71" s="293"/>
      <c r="E71" s="293"/>
      <c r="F71" s="294"/>
      <c r="G71" s="294"/>
    </row>
    <row r="72" spans="1:29">
      <c r="A72" s="287" t="s">
        <v>206</v>
      </c>
      <c r="B72" s="285"/>
      <c r="C72" s="286"/>
      <c r="D72" s="288" t="s">
        <v>207</v>
      </c>
      <c r="E72" s="293"/>
      <c r="F72" s="294"/>
      <c r="G72" s="294"/>
    </row>
    <row r="73" spans="1:29">
      <c r="A73" s="289" t="s">
        <v>208</v>
      </c>
      <c r="B73" s="285"/>
      <c r="C73" s="286"/>
      <c r="D73" s="290" t="s">
        <v>209</v>
      </c>
      <c r="E73" s="293"/>
      <c r="F73" s="294"/>
      <c r="G73" s="294"/>
    </row>
    <row r="74" spans="1:29">
      <c r="A74" s="289"/>
      <c r="B74" s="285"/>
      <c r="C74" s="286"/>
      <c r="D74" s="290"/>
      <c r="E74" s="293"/>
      <c r="F74" s="294"/>
      <c r="G74" s="294"/>
    </row>
    <row r="75" spans="1:29">
      <c r="A75" s="289"/>
      <c r="B75" s="285"/>
      <c r="C75" s="286"/>
      <c r="D75" s="290"/>
      <c r="E75" s="293"/>
      <c r="F75" s="294"/>
      <c r="G75" s="294"/>
    </row>
    <row r="76" spans="1:29">
      <c r="A76" s="289"/>
      <c r="B76" s="285"/>
      <c r="C76" s="286"/>
      <c r="D76" s="176"/>
      <c r="E76" s="293"/>
      <c r="F76" s="294"/>
      <c r="G76" s="294"/>
    </row>
    <row r="77" spans="1:29">
      <c r="A77" s="289"/>
      <c r="B77" s="285"/>
      <c r="C77" s="286"/>
      <c r="D77" s="290"/>
      <c r="E77" s="293"/>
      <c r="F77" s="294"/>
      <c r="G77" s="294"/>
    </row>
    <row r="78" spans="1:29">
      <c r="A78" s="289"/>
      <c r="B78" s="285"/>
      <c r="C78" s="286"/>
      <c r="D78" s="290"/>
      <c r="E78" s="293"/>
      <c r="F78" s="294"/>
      <c r="G78" s="294"/>
    </row>
    <row r="79" spans="1:29">
      <c r="A79" s="285"/>
      <c r="B79" s="285"/>
      <c r="C79" s="286"/>
      <c r="D79" s="286"/>
      <c r="E79" s="177"/>
      <c r="F79" s="294"/>
      <c r="G79" s="294"/>
    </row>
    <row r="80" spans="1:29">
      <c r="A80" s="285"/>
      <c r="B80" s="285"/>
      <c r="C80" s="286"/>
      <c r="D80" s="286"/>
      <c r="E80" s="293"/>
      <c r="F80" s="294"/>
      <c r="G80" s="294"/>
    </row>
    <row r="81" spans="1:7">
      <c r="A81" s="285"/>
      <c r="B81" s="285"/>
      <c r="C81" s="286"/>
      <c r="D81" s="286"/>
      <c r="E81" s="293"/>
      <c r="F81" s="294"/>
      <c r="G81" s="294"/>
    </row>
    <row r="82" spans="1:7">
      <c r="A82" s="285"/>
      <c r="B82" s="285"/>
      <c r="C82" s="286"/>
      <c r="D82" s="286"/>
      <c r="E82" s="293"/>
      <c r="F82" s="294"/>
      <c r="G82" s="294"/>
    </row>
    <row r="83" spans="1:7">
      <c r="A83" s="287" t="s">
        <v>615</v>
      </c>
      <c r="B83" s="285"/>
      <c r="C83" s="286"/>
      <c r="D83" s="288" t="s">
        <v>498</v>
      </c>
      <c r="E83" s="293"/>
      <c r="F83" s="294"/>
      <c r="G83" s="294"/>
    </row>
    <row r="84" spans="1:7">
      <c r="A84" s="287" t="s">
        <v>773</v>
      </c>
      <c r="B84" s="285"/>
      <c r="C84" s="286"/>
      <c r="D84" s="288" t="s">
        <v>665</v>
      </c>
      <c r="E84" s="293"/>
      <c r="F84" s="294"/>
      <c r="G84" s="294"/>
    </row>
    <row r="85" spans="1:7">
      <c r="A85" s="285" t="s">
        <v>616</v>
      </c>
      <c r="B85" s="285"/>
      <c r="C85" s="286"/>
      <c r="D85" s="286" t="s">
        <v>771</v>
      </c>
      <c r="E85" s="293"/>
      <c r="F85" s="294"/>
      <c r="G85" s="294"/>
    </row>
    <row r="86" spans="1:7">
      <c r="A86"/>
      <c r="B86" s="449"/>
      <c r="C86" s="449"/>
      <c r="D86" s="450"/>
      <c r="E86" s="450"/>
      <c r="F86" s="449"/>
      <c r="G86" s="366"/>
    </row>
    <row r="87" spans="1:7">
      <c r="A87" s="449"/>
      <c r="B87" s="449"/>
      <c r="C87" s="449"/>
      <c r="D87" s="450"/>
      <c r="E87" s="450"/>
      <c r="F87" s="449"/>
      <c r="G87" s="366"/>
    </row>
  </sheetData>
  <mergeCells count="20">
    <mergeCell ref="A14:B14"/>
    <mergeCell ref="C14:F14"/>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A7:B7"/>
    <mergeCell ref="C7:F7"/>
    <mergeCell ref="A8:B8"/>
    <mergeCell ref="C8:F8"/>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P1171"/>
  <sheetViews>
    <sheetView zoomScaleNormal="100" workbookViewId="0">
      <selection activeCell="F66" sqref="F66"/>
    </sheetView>
  </sheetViews>
  <sheetFormatPr defaultRowHeight="15"/>
  <cols>
    <col min="1" max="1" width="9.140625" style="398"/>
    <col min="2" max="2" width="46" style="530" customWidth="1"/>
    <col min="3" max="3" width="9.140625" style="398"/>
    <col min="4" max="4" width="23.140625" style="430" customWidth="1"/>
    <col min="5" max="5" width="21.140625" style="430" customWidth="1"/>
    <col min="6" max="6" width="22.28515625" style="430" customWidth="1"/>
    <col min="7" max="7" width="22.42578125" style="397" hidden="1" customWidth="1"/>
    <col min="8" max="8" width="18" style="397" hidden="1" customWidth="1"/>
    <col min="9" max="9" width="3" style="398" hidden="1" customWidth="1"/>
    <col min="10" max="10" width="0" style="398" hidden="1" customWidth="1"/>
    <col min="11" max="11" width="15.42578125" style="398" hidden="1" customWidth="1"/>
    <col min="12" max="12" width="15.28515625" style="398" hidden="1" customWidth="1"/>
    <col min="13" max="13" width="19" style="398" hidden="1" customWidth="1"/>
    <col min="14" max="14" width="0" style="398" hidden="1" customWidth="1"/>
    <col min="15" max="15" width="9.140625" style="398" hidden="1" customWidth="1"/>
    <col min="16" max="16" width="0" style="398" hidden="1" customWidth="1"/>
    <col min="17" max="16384" width="9.140625" style="398"/>
  </cols>
  <sheetData>
    <row r="1" spans="1:7" ht="23.25" customHeight="1">
      <c r="A1" s="711" t="s">
        <v>784</v>
      </c>
      <c r="B1" s="711"/>
      <c r="C1" s="711"/>
      <c r="D1" s="711"/>
      <c r="E1" s="711"/>
      <c r="F1" s="711"/>
      <c r="G1" s="143"/>
    </row>
    <row r="2" spans="1:7" ht="60" customHeight="1">
      <c r="A2" s="712" t="s">
        <v>817</v>
      </c>
      <c r="B2" s="712"/>
      <c r="C2" s="712"/>
      <c r="D2" s="712"/>
      <c r="E2" s="712"/>
      <c r="F2" s="712"/>
    </row>
    <row r="3" spans="1:7" ht="15" customHeight="1">
      <c r="A3" s="719" t="s">
        <v>671</v>
      </c>
      <c r="B3" s="719"/>
      <c r="C3" s="719"/>
      <c r="D3" s="719"/>
      <c r="E3" s="719"/>
      <c r="F3" s="719"/>
    </row>
    <row r="4" spans="1:7">
      <c r="A4" s="719"/>
      <c r="B4" s="719"/>
      <c r="C4" s="719"/>
      <c r="D4" s="719"/>
      <c r="E4" s="719"/>
      <c r="F4" s="719"/>
    </row>
    <row r="5" spans="1:7">
      <c r="A5" s="697" t="str">
        <f>BCThuNhap_06203!A5</f>
        <v>Năm 2022/ Year 2022</v>
      </c>
      <c r="B5" s="697"/>
      <c r="C5" s="697"/>
      <c r="D5" s="697"/>
      <c r="E5" s="697"/>
      <c r="F5" s="697"/>
    </row>
    <row r="6" spans="1:7">
      <c r="A6" s="433"/>
      <c r="B6" s="526"/>
      <c r="C6" s="433"/>
      <c r="D6" s="433"/>
      <c r="E6" s="433"/>
      <c r="F6" s="284"/>
    </row>
    <row r="7" spans="1:7" ht="15" customHeight="1">
      <c r="A7" s="713" t="s">
        <v>437</v>
      </c>
      <c r="B7" s="713"/>
      <c r="C7" s="707" t="s">
        <v>499</v>
      </c>
      <c r="D7" s="707"/>
      <c r="E7" s="707"/>
      <c r="F7" s="707"/>
    </row>
    <row r="8" spans="1:7" ht="15" customHeight="1">
      <c r="A8" s="714" t="s">
        <v>436</v>
      </c>
      <c r="B8" s="714"/>
      <c r="C8" s="708" t="s">
        <v>500</v>
      </c>
      <c r="D8" s="708"/>
      <c r="E8" s="708"/>
      <c r="F8" s="708"/>
    </row>
    <row r="9" spans="1:7" ht="15" customHeight="1">
      <c r="A9" s="713" t="s">
        <v>503</v>
      </c>
      <c r="B9" s="713"/>
      <c r="C9" s="707" t="s">
        <v>609</v>
      </c>
      <c r="D9" s="707"/>
      <c r="E9" s="707"/>
      <c r="F9" s="707"/>
    </row>
    <row r="10" spans="1:7" ht="15" customHeight="1">
      <c r="A10" s="717" t="s">
        <v>602</v>
      </c>
      <c r="B10" s="717"/>
      <c r="C10" s="708" t="s">
        <v>529</v>
      </c>
      <c r="D10" s="708"/>
      <c r="E10" s="708"/>
      <c r="F10" s="708"/>
    </row>
    <row r="11" spans="1:7" ht="15" customHeight="1">
      <c r="A11" s="713" t="s">
        <v>505</v>
      </c>
      <c r="B11" s="713"/>
      <c r="C11" s="707" t="s">
        <v>612</v>
      </c>
      <c r="D11" s="707"/>
      <c r="E11" s="707"/>
      <c r="F11" s="707"/>
    </row>
    <row r="12" spans="1:7" ht="15" customHeight="1">
      <c r="A12" s="718" t="s">
        <v>506</v>
      </c>
      <c r="B12" s="718"/>
      <c r="C12" s="708" t="s">
        <v>613</v>
      </c>
      <c r="D12" s="708"/>
      <c r="E12" s="708"/>
      <c r="F12" s="708"/>
    </row>
    <row r="13" spans="1:7" ht="15" customHeight="1">
      <c r="A13" s="716" t="s">
        <v>157</v>
      </c>
      <c r="B13" s="716"/>
      <c r="C13" s="707" t="str">
        <f>BCThuNhap_06203!B13</f>
        <v>Ngày 30 tháng 01 năm 2023</v>
      </c>
      <c r="D13" s="707"/>
      <c r="E13" s="707"/>
      <c r="F13" s="707"/>
    </row>
    <row r="14" spans="1:7">
      <c r="A14" s="715" t="s">
        <v>158</v>
      </c>
      <c r="B14" s="715"/>
      <c r="C14" s="720">
        <f>BCThuNhap_06203!B14</f>
        <v>44956</v>
      </c>
      <c r="D14" s="720"/>
      <c r="E14" s="720"/>
      <c r="F14" s="720"/>
    </row>
    <row r="15" spans="1:7">
      <c r="A15" s="440" t="s">
        <v>821</v>
      </c>
      <c r="B15" s="441" t="s">
        <v>822</v>
      </c>
      <c r="C15" s="449"/>
      <c r="D15" s="451"/>
      <c r="E15" s="451"/>
      <c r="F15" s="451"/>
    </row>
    <row r="16" spans="1:7">
      <c r="A16" s="452" t="s">
        <v>61</v>
      </c>
      <c r="B16" s="527" t="s">
        <v>672</v>
      </c>
      <c r="C16" s="449"/>
      <c r="D16" s="451"/>
      <c r="E16" s="451"/>
      <c r="F16" s="451"/>
    </row>
    <row r="17" spans="1:16" ht="55.5" customHeight="1">
      <c r="A17" s="304" t="s">
        <v>309</v>
      </c>
      <c r="B17" s="304" t="s">
        <v>159</v>
      </c>
      <c r="C17" s="304" t="s">
        <v>311</v>
      </c>
      <c r="D17" s="599" t="s">
        <v>1192</v>
      </c>
      <c r="E17" s="436" t="s">
        <v>800</v>
      </c>
      <c r="F17" s="302" t="s">
        <v>673</v>
      </c>
    </row>
    <row r="18" spans="1:16" ht="39" customHeight="1">
      <c r="A18" s="305" t="s">
        <v>51</v>
      </c>
      <c r="B18" s="300" t="s">
        <v>674</v>
      </c>
      <c r="C18" s="399" t="s">
        <v>675</v>
      </c>
      <c r="D18" s="400">
        <v>3347796601</v>
      </c>
      <c r="E18" s="400">
        <v>2818333623</v>
      </c>
      <c r="F18" s="400">
        <v>3347796601</v>
      </c>
      <c r="H18" s="401"/>
      <c r="I18" s="402"/>
      <c r="M18" s="402"/>
      <c r="N18" s="402"/>
      <c r="P18" s="398" t="s">
        <v>675</v>
      </c>
    </row>
    <row r="19" spans="1:16" ht="39" customHeight="1">
      <c r="A19" s="445">
        <v>1</v>
      </c>
      <c r="B19" s="299" t="s">
        <v>676</v>
      </c>
      <c r="C19" s="403" t="s">
        <v>677</v>
      </c>
      <c r="D19" s="297">
        <v>1754103945</v>
      </c>
      <c r="E19" s="297">
        <v>1744027794</v>
      </c>
      <c r="F19" s="297">
        <v>1754103945</v>
      </c>
      <c r="G19" s="401"/>
      <c r="H19" s="401"/>
      <c r="I19" s="402"/>
      <c r="M19" s="402"/>
      <c r="N19" s="402"/>
      <c r="P19" s="398" t="s">
        <v>677</v>
      </c>
    </row>
    <row r="20" spans="1:16" ht="39" customHeight="1">
      <c r="A20" s="445"/>
      <c r="B20" s="404" t="s">
        <v>629</v>
      </c>
      <c r="C20" s="403" t="s">
        <v>678</v>
      </c>
      <c r="D20" s="297">
        <v>1209829972</v>
      </c>
      <c r="E20" s="297">
        <v>1404720528</v>
      </c>
      <c r="F20" s="297">
        <v>1209829972</v>
      </c>
      <c r="G20" s="401"/>
      <c r="H20" s="401"/>
      <c r="I20" s="402"/>
      <c r="M20" s="402"/>
      <c r="N20" s="402"/>
    </row>
    <row r="21" spans="1:16" ht="39" customHeight="1">
      <c r="A21" s="445"/>
      <c r="B21" s="404" t="s">
        <v>631</v>
      </c>
      <c r="C21" s="403" t="s">
        <v>679</v>
      </c>
      <c r="D21" s="297">
        <v>544273973</v>
      </c>
      <c r="E21" s="297">
        <v>339307266</v>
      </c>
      <c r="F21" s="297">
        <v>544273973</v>
      </c>
      <c r="G21" s="401"/>
      <c r="H21" s="401"/>
      <c r="I21" s="402"/>
      <c r="M21" s="402"/>
      <c r="N21" s="402"/>
    </row>
    <row r="22" spans="1:16" ht="39" customHeight="1">
      <c r="A22" s="445">
        <v>2</v>
      </c>
      <c r="B22" s="299" t="s">
        <v>680</v>
      </c>
      <c r="C22" s="403" t="s">
        <v>681</v>
      </c>
      <c r="D22" s="454">
        <v>1593692656</v>
      </c>
      <c r="E22" s="297">
        <v>1074305829</v>
      </c>
      <c r="F22" s="297">
        <v>1593692656</v>
      </c>
      <c r="H22" s="401"/>
      <c r="I22" s="402"/>
      <c r="M22" s="402"/>
      <c r="N22" s="402"/>
      <c r="P22" s="398" t="s">
        <v>681</v>
      </c>
    </row>
    <row r="23" spans="1:16" ht="39" customHeight="1">
      <c r="A23" s="445">
        <v>3</v>
      </c>
      <c r="B23" s="299" t="s">
        <v>682</v>
      </c>
      <c r="C23" s="403" t="s">
        <v>683</v>
      </c>
      <c r="D23" s="297">
        <v>0</v>
      </c>
      <c r="E23" s="297">
        <v>0</v>
      </c>
      <c r="F23" s="297">
        <v>0</v>
      </c>
      <c r="H23" s="401"/>
      <c r="I23" s="402"/>
      <c r="M23" s="402"/>
      <c r="N23" s="402"/>
      <c r="P23" s="398" t="s">
        <v>683</v>
      </c>
    </row>
    <row r="24" spans="1:16" ht="39" customHeight="1">
      <c r="A24" s="305" t="s">
        <v>61</v>
      </c>
      <c r="B24" s="300" t="s">
        <v>684</v>
      </c>
      <c r="C24" s="399" t="s">
        <v>685</v>
      </c>
      <c r="D24" s="400">
        <v>2370653181</v>
      </c>
      <c r="E24" s="400">
        <v>2166107705</v>
      </c>
      <c r="F24" s="400">
        <v>2370653181</v>
      </c>
      <c r="H24" s="401"/>
      <c r="I24" s="402"/>
      <c r="M24" s="402"/>
      <c r="N24" s="402"/>
      <c r="P24" s="398" t="s">
        <v>685</v>
      </c>
    </row>
    <row r="25" spans="1:16" ht="42.75" customHeight="1">
      <c r="A25" s="445">
        <v>1</v>
      </c>
      <c r="B25" s="404" t="s">
        <v>786</v>
      </c>
      <c r="C25" s="403" t="s">
        <v>686</v>
      </c>
      <c r="D25" s="297">
        <v>1161009255</v>
      </c>
      <c r="E25" s="297">
        <v>906572973</v>
      </c>
      <c r="F25" s="405">
        <v>1161009255</v>
      </c>
      <c r="H25" s="401"/>
      <c r="I25" s="402"/>
      <c r="M25" s="402"/>
      <c r="N25" s="402"/>
      <c r="P25" s="398" t="s">
        <v>686</v>
      </c>
    </row>
    <row r="26" spans="1:16" ht="48" customHeight="1">
      <c r="A26" s="445">
        <v>2</v>
      </c>
      <c r="B26" s="404" t="s">
        <v>787</v>
      </c>
      <c r="C26" s="403" t="s">
        <v>687</v>
      </c>
      <c r="D26" s="297">
        <v>370506991</v>
      </c>
      <c r="E26" s="297">
        <v>383043180</v>
      </c>
      <c r="F26" s="405">
        <v>370506991</v>
      </c>
      <c r="H26" s="401"/>
      <c r="I26" s="402"/>
      <c r="M26" s="402"/>
      <c r="N26" s="402"/>
      <c r="P26" s="398" t="s">
        <v>687</v>
      </c>
    </row>
    <row r="27" spans="1:16" ht="39" customHeight="1">
      <c r="A27" s="445"/>
      <c r="B27" s="406" t="s">
        <v>181</v>
      </c>
      <c r="C27" s="296" t="s">
        <v>688</v>
      </c>
      <c r="D27" s="297">
        <v>240000000</v>
      </c>
      <c r="E27" s="297">
        <v>240000000</v>
      </c>
      <c r="F27" s="405">
        <v>240000000</v>
      </c>
      <c r="H27" s="401"/>
      <c r="I27" s="402"/>
      <c r="M27" s="402"/>
      <c r="N27" s="402"/>
      <c r="P27" s="398" t="s">
        <v>688</v>
      </c>
    </row>
    <row r="28" spans="1:16" ht="39" customHeight="1">
      <c r="A28" s="445"/>
      <c r="B28" s="406" t="s">
        <v>689</v>
      </c>
      <c r="C28" s="296" t="s">
        <v>690</v>
      </c>
      <c r="D28" s="297">
        <v>58731589</v>
      </c>
      <c r="E28" s="297">
        <v>71348450</v>
      </c>
      <c r="F28" s="297">
        <v>58731589</v>
      </c>
      <c r="H28" s="401"/>
      <c r="I28" s="402"/>
      <c r="M28" s="402"/>
      <c r="N28" s="402"/>
      <c r="P28" s="398" t="s">
        <v>690</v>
      </c>
    </row>
    <row r="29" spans="1:16" ht="39" customHeight="1">
      <c r="A29" s="445"/>
      <c r="B29" s="406" t="s">
        <v>691</v>
      </c>
      <c r="C29" s="296" t="s">
        <v>692</v>
      </c>
      <c r="D29" s="297">
        <v>5775402</v>
      </c>
      <c r="E29" s="297">
        <v>5694730</v>
      </c>
      <c r="F29" s="405">
        <v>5775402</v>
      </c>
      <c r="H29" s="401"/>
      <c r="I29" s="402"/>
      <c r="M29" s="402"/>
      <c r="N29" s="402"/>
      <c r="P29" s="398" t="s">
        <v>692</v>
      </c>
    </row>
    <row r="30" spans="1:16" ht="39" customHeight="1">
      <c r="A30" s="445"/>
      <c r="B30" s="406" t="s">
        <v>693</v>
      </c>
      <c r="C30" s="296" t="s">
        <v>694</v>
      </c>
      <c r="D30" s="297">
        <v>66000000</v>
      </c>
      <c r="E30" s="297">
        <v>66000000</v>
      </c>
      <c r="F30" s="405">
        <v>66000000</v>
      </c>
      <c r="H30" s="401"/>
      <c r="I30" s="402"/>
      <c r="M30" s="402"/>
      <c r="N30" s="402"/>
      <c r="P30" s="398" t="s">
        <v>694</v>
      </c>
    </row>
    <row r="31" spans="1:16" ht="75" customHeight="1">
      <c r="A31" s="445">
        <v>3</v>
      </c>
      <c r="B31" s="528" t="s">
        <v>695</v>
      </c>
      <c r="C31" s="403" t="s">
        <v>696</v>
      </c>
      <c r="D31" s="297">
        <v>330000000</v>
      </c>
      <c r="E31" s="297">
        <v>331100000</v>
      </c>
      <c r="F31" s="405">
        <v>330000000</v>
      </c>
      <c r="H31" s="401"/>
      <c r="I31" s="402"/>
      <c r="M31" s="402"/>
      <c r="N31" s="402"/>
      <c r="P31" s="398" t="s">
        <v>696</v>
      </c>
    </row>
    <row r="32" spans="1:16" ht="39" customHeight="1">
      <c r="A32" s="445"/>
      <c r="B32" s="205" t="s">
        <v>697</v>
      </c>
      <c r="C32" s="296" t="s">
        <v>698</v>
      </c>
      <c r="D32" s="297">
        <v>198000000</v>
      </c>
      <c r="E32" s="297">
        <v>198000000</v>
      </c>
      <c r="F32" s="405">
        <v>198000000</v>
      </c>
      <c r="H32" s="401"/>
      <c r="I32" s="402"/>
      <c r="M32" s="402"/>
      <c r="N32" s="402"/>
      <c r="P32" s="398" t="s">
        <v>698</v>
      </c>
    </row>
    <row r="33" spans="1:16" ht="39" customHeight="1">
      <c r="A33" s="445"/>
      <c r="B33" s="205" t="s">
        <v>699</v>
      </c>
      <c r="C33" s="296" t="s">
        <v>700</v>
      </c>
      <c r="D33" s="297">
        <v>132000000</v>
      </c>
      <c r="E33" s="297">
        <v>133100000</v>
      </c>
      <c r="F33" s="405">
        <v>132000000</v>
      </c>
      <c r="H33" s="401"/>
      <c r="I33" s="402"/>
      <c r="M33" s="402"/>
      <c r="N33" s="402"/>
      <c r="P33" s="398" t="s">
        <v>700</v>
      </c>
    </row>
    <row r="34" spans="1:16" ht="39" customHeight="1">
      <c r="A34" s="445">
        <v>4</v>
      </c>
      <c r="B34" s="299" t="s">
        <v>701</v>
      </c>
      <c r="C34" s="403" t="s">
        <v>702</v>
      </c>
      <c r="D34" s="297">
        <v>147000000</v>
      </c>
      <c r="E34" s="297">
        <v>135000000</v>
      </c>
      <c r="F34" s="405">
        <v>147000000</v>
      </c>
      <c r="H34" s="401"/>
      <c r="I34" s="402"/>
      <c r="M34" s="402"/>
      <c r="N34" s="402"/>
      <c r="P34" s="398" t="s">
        <v>702</v>
      </c>
    </row>
    <row r="35" spans="1:16" ht="81" customHeight="1">
      <c r="A35" s="445">
        <v>5</v>
      </c>
      <c r="B35" s="299" t="s">
        <v>703</v>
      </c>
      <c r="C35" s="403" t="s">
        <v>704</v>
      </c>
      <c r="D35" s="297">
        <v>72000000</v>
      </c>
      <c r="E35" s="297">
        <v>72000000</v>
      </c>
      <c r="F35" s="405">
        <v>72000000</v>
      </c>
      <c r="H35" s="401"/>
      <c r="I35" s="402"/>
      <c r="M35" s="402"/>
      <c r="N35" s="402"/>
      <c r="P35" s="398" t="s">
        <v>704</v>
      </c>
    </row>
    <row r="36" spans="1:16" ht="39" customHeight="1">
      <c r="A36" s="445"/>
      <c r="B36" s="272" t="s">
        <v>192</v>
      </c>
      <c r="C36" s="403" t="s">
        <v>705</v>
      </c>
      <c r="D36" s="297">
        <v>72000000</v>
      </c>
      <c r="E36" s="297">
        <v>72000000</v>
      </c>
      <c r="F36" s="405">
        <v>72000000</v>
      </c>
      <c r="H36" s="401"/>
      <c r="I36" s="402"/>
      <c r="M36" s="402"/>
      <c r="N36" s="402"/>
      <c r="P36" s="398" t="s">
        <v>705</v>
      </c>
    </row>
    <row r="37" spans="1:16" ht="39" customHeight="1">
      <c r="A37" s="445"/>
      <c r="B37" s="272" t="s">
        <v>413</v>
      </c>
      <c r="C37" s="403" t="s">
        <v>706</v>
      </c>
      <c r="D37" s="297">
        <v>0</v>
      </c>
      <c r="E37" s="297">
        <v>0</v>
      </c>
      <c r="F37" s="405">
        <v>0</v>
      </c>
      <c r="H37" s="401"/>
      <c r="I37" s="402"/>
      <c r="M37" s="402"/>
      <c r="N37" s="402"/>
      <c r="P37" s="398" t="s">
        <v>706</v>
      </c>
    </row>
    <row r="38" spans="1:16" ht="155.25" customHeight="1">
      <c r="A38" s="445">
        <v>6</v>
      </c>
      <c r="B38" s="528" t="s">
        <v>707</v>
      </c>
      <c r="C38" s="403" t="s">
        <v>708</v>
      </c>
      <c r="D38" s="297">
        <v>0</v>
      </c>
      <c r="E38" s="297">
        <v>0</v>
      </c>
      <c r="F38" s="405">
        <v>0</v>
      </c>
      <c r="H38" s="401"/>
      <c r="I38" s="402"/>
      <c r="M38" s="402"/>
      <c r="N38" s="402"/>
      <c r="P38" s="398" t="s">
        <v>708</v>
      </c>
    </row>
    <row r="39" spans="1:16" ht="39" customHeight="1">
      <c r="A39" s="445"/>
      <c r="B39" s="205" t="s">
        <v>709</v>
      </c>
      <c r="C39" s="296" t="s">
        <v>710</v>
      </c>
      <c r="D39" s="297">
        <v>0</v>
      </c>
      <c r="E39" s="297">
        <v>0</v>
      </c>
      <c r="F39" s="405">
        <v>0</v>
      </c>
      <c r="H39" s="401"/>
      <c r="I39" s="402"/>
      <c r="M39" s="402"/>
      <c r="N39" s="402"/>
      <c r="P39" s="398" t="s">
        <v>710</v>
      </c>
    </row>
    <row r="40" spans="1:16" ht="39" customHeight="1">
      <c r="A40" s="445"/>
      <c r="B40" s="205" t="s">
        <v>711</v>
      </c>
      <c r="C40" s="296" t="s">
        <v>712</v>
      </c>
      <c r="D40" s="297">
        <v>0</v>
      </c>
      <c r="E40" s="297">
        <v>0</v>
      </c>
      <c r="F40" s="405">
        <v>0</v>
      </c>
      <c r="H40" s="401"/>
      <c r="I40" s="402"/>
      <c r="M40" s="402"/>
      <c r="N40" s="402"/>
      <c r="P40" s="398" t="s">
        <v>712</v>
      </c>
    </row>
    <row r="41" spans="1:16" ht="48" customHeight="1">
      <c r="A41" s="445"/>
      <c r="B41" s="205" t="s">
        <v>713</v>
      </c>
      <c r="C41" s="296" t="s">
        <v>714</v>
      </c>
      <c r="D41" s="297">
        <v>0</v>
      </c>
      <c r="E41" s="297">
        <v>0</v>
      </c>
      <c r="F41" s="405">
        <v>0</v>
      </c>
      <c r="H41" s="401"/>
      <c r="I41" s="402"/>
      <c r="M41" s="402"/>
      <c r="N41" s="402"/>
      <c r="P41" s="398" t="s">
        <v>714</v>
      </c>
    </row>
    <row r="42" spans="1:16" ht="39" customHeight="1">
      <c r="A42" s="445"/>
      <c r="B42" s="272" t="s">
        <v>195</v>
      </c>
      <c r="C42" s="296" t="s">
        <v>715</v>
      </c>
      <c r="D42" s="297">
        <v>0</v>
      </c>
      <c r="E42" s="297">
        <v>0</v>
      </c>
      <c r="F42" s="405">
        <v>0</v>
      </c>
      <c r="H42" s="401"/>
      <c r="I42" s="402"/>
      <c r="M42" s="402"/>
      <c r="N42" s="402"/>
      <c r="P42" s="398" t="s">
        <v>715</v>
      </c>
    </row>
    <row r="43" spans="1:16" ht="63" customHeight="1">
      <c r="A43" s="445">
        <v>7</v>
      </c>
      <c r="B43" s="299" t="s">
        <v>716</v>
      </c>
      <c r="C43" s="403" t="s">
        <v>717</v>
      </c>
      <c r="D43" s="297">
        <v>272536710</v>
      </c>
      <c r="E43" s="297">
        <v>324576718</v>
      </c>
      <c r="F43" s="297">
        <v>272536710</v>
      </c>
      <c r="H43" s="401"/>
      <c r="I43" s="402"/>
      <c r="M43" s="402"/>
      <c r="N43" s="402"/>
      <c r="P43" s="398" t="s">
        <v>717</v>
      </c>
    </row>
    <row r="44" spans="1:16" ht="39" customHeight="1">
      <c r="A44" s="445"/>
      <c r="B44" s="406" t="s">
        <v>718</v>
      </c>
      <c r="C44" s="296" t="s">
        <v>719</v>
      </c>
      <c r="D44" s="297">
        <v>272536710</v>
      </c>
      <c r="E44" s="297">
        <v>324576718</v>
      </c>
      <c r="F44" s="297">
        <v>272536710</v>
      </c>
      <c r="H44" s="401"/>
      <c r="I44" s="402"/>
      <c r="M44" s="402"/>
      <c r="N44" s="402"/>
      <c r="P44" s="398" t="s">
        <v>719</v>
      </c>
    </row>
    <row r="45" spans="1:16" ht="39" customHeight="1">
      <c r="A45" s="445"/>
      <c r="B45" s="406" t="s">
        <v>173</v>
      </c>
      <c r="C45" s="296" t="s">
        <v>720</v>
      </c>
      <c r="D45" s="297">
        <v>0</v>
      </c>
      <c r="E45" s="297">
        <v>0</v>
      </c>
      <c r="F45" s="405">
        <v>0</v>
      </c>
      <c r="H45" s="401"/>
      <c r="I45" s="402"/>
      <c r="M45" s="402"/>
      <c r="N45" s="402"/>
      <c r="P45" s="398" t="s">
        <v>720</v>
      </c>
    </row>
    <row r="46" spans="1:16" ht="39" customHeight="1">
      <c r="A46" s="445">
        <v>8</v>
      </c>
      <c r="B46" s="404" t="s">
        <v>788</v>
      </c>
      <c r="C46" s="403" t="s">
        <v>721</v>
      </c>
      <c r="D46" s="297">
        <v>17600225</v>
      </c>
      <c r="E46" s="297">
        <v>13814834</v>
      </c>
      <c r="F46" s="405">
        <v>17600225</v>
      </c>
      <c r="H46" s="401"/>
      <c r="I46" s="402"/>
      <c r="M46" s="402"/>
      <c r="N46" s="402"/>
      <c r="P46" s="398" t="s">
        <v>721</v>
      </c>
    </row>
    <row r="47" spans="1:16" ht="39" customHeight="1">
      <c r="A47" s="445"/>
      <c r="B47" s="406" t="s">
        <v>412</v>
      </c>
      <c r="C47" s="296" t="s">
        <v>722</v>
      </c>
      <c r="D47" s="297">
        <v>0</v>
      </c>
      <c r="E47" s="297">
        <v>0</v>
      </c>
      <c r="F47" s="405">
        <v>0</v>
      </c>
      <c r="H47" s="401"/>
      <c r="I47" s="402"/>
      <c r="M47" s="402"/>
      <c r="N47" s="402"/>
      <c r="P47" s="398" t="s">
        <v>722</v>
      </c>
    </row>
    <row r="48" spans="1:16" ht="39" customHeight="1">
      <c r="A48" s="445"/>
      <c r="B48" s="406" t="s">
        <v>414</v>
      </c>
      <c r="C48" s="296" t="s">
        <v>723</v>
      </c>
      <c r="D48" s="297">
        <v>0</v>
      </c>
      <c r="E48" s="297">
        <v>0</v>
      </c>
      <c r="F48" s="405">
        <v>0</v>
      </c>
      <c r="H48" s="401"/>
      <c r="I48" s="402"/>
      <c r="M48" s="402"/>
      <c r="N48" s="402"/>
      <c r="P48" s="398" t="s">
        <v>723</v>
      </c>
    </row>
    <row r="49" spans="1:16" ht="39" customHeight="1">
      <c r="A49" s="445"/>
      <c r="B49" s="406" t="s">
        <v>426</v>
      </c>
      <c r="C49" s="296" t="s">
        <v>724</v>
      </c>
      <c r="D49" s="297">
        <v>7500000</v>
      </c>
      <c r="E49" s="297">
        <v>5000000</v>
      </c>
      <c r="F49" s="405">
        <v>7500000</v>
      </c>
      <c r="H49" s="401"/>
      <c r="I49" s="402"/>
      <c r="M49" s="402"/>
      <c r="N49" s="402"/>
      <c r="P49" s="398" t="s">
        <v>724</v>
      </c>
    </row>
    <row r="50" spans="1:16" ht="39" customHeight="1">
      <c r="A50" s="445"/>
      <c r="B50" s="406" t="s">
        <v>196</v>
      </c>
      <c r="C50" s="296" t="s">
        <v>725</v>
      </c>
      <c r="D50" s="297">
        <v>10100225</v>
      </c>
      <c r="E50" s="297">
        <v>8814834</v>
      </c>
      <c r="F50" s="405">
        <v>10100225</v>
      </c>
      <c r="H50" s="401"/>
      <c r="I50" s="402"/>
      <c r="M50" s="402"/>
      <c r="N50" s="402"/>
      <c r="P50" s="398" t="s">
        <v>725</v>
      </c>
    </row>
    <row r="51" spans="1:16" ht="39" customHeight="1">
      <c r="A51" s="444"/>
      <c r="B51" s="406" t="s">
        <v>604</v>
      </c>
      <c r="C51" s="299" t="s">
        <v>726</v>
      </c>
      <c r="D51" s="297">
        <v>0</v>
      </c>
      <c r="E51" s="298">
        <v>0</v>
      </c>
      <c r="F51" s="405">
        <v>0</v>
      </c>
      <c r="H51" s="401"/>
      <c r="I51" s="402"/>
      <c r="M51" s="402"/>
      <c r="N51" s="402"/>
    </row>
    <row r="52" spans="1:16" ht="39" customHeight="1">
      <c r="A52" s="445"/>
      <c r="B52" s="406" t="s">
        <v>727</v>
      </c>
      <c r="C52" s="296" t="s">
        <v>728</v>
      </c>
      <c r="D52" s="297">
        <v>0</v>
      </c>
      <c r="E52" s="297">
        <v>0</v>
      </c>
      <c r="F52" s="405">
        <v>0</v>
      </c>
      <c r="H52" s="401"/>
      <c r="I52" s="402"/>
      <c r="M52" s="402"/>
      <c r="N52" s="402"/>
      <c r="P52" s="398" t="s">
        <v>726</v>
      </c>
    </row>
    <row r="53" spans="1:16" ht="43.5" customHeight="1">
      <c r="A53" s="455" t="s">
        <v>114</v>
      </c>
      <c r="B53" s="300" t="s">
        <v>729</v>
      </c>
      <c r="C53" s="399" t="s">
        <v>730</v>
      </c>
      <c r="D53" s="400">
        <v>977143420</v>
      </c>
      <c r="E53" s="400">
        <v>652225918</v>
      </c>
      <c r="F53" s="400">
        <v>977143420</v>
      </c>
      <c r="H53" s="401"/>
      <c r="I53" s="402"/>
      <c r="M53" s="402"/>
      <c r="N53" s="402"/>
      <c r="P53" s="398" t="s">
        <v>730</v>
      </c>
    </row>
    <row r="54" spans="1:16" ht="39" customHeight="1">
      <c r="A54" s="455" t="s">
        <v>115</v>
      </c>
      <c r="B54" s="300" t="s">
        <v>731</v>
      </c>
      <c r="C54" s="399" t="s">
        <v>732</v>
      </c>
      <c r="D54" s="400">
        <v>-22441403600</v>
      </c>
      <c r="E54" s="400">
        <v>27496870800</v>
      </c>
      <c r="F54" s="400">
        <v>-22441403600</v>
      </c>
      <c r="H54" s="401"/>
      <c r="I54" s="402"/>
      <c r="M54" s="402"/>
      <c r="N54" s="402"/>
      <c r="P54" s="398" t="s">
        <v>732</v>
      </c>
    </row>
    <row r="55" spans="1:16" ht="39" customHeight="1">
      <c r="A55" s="445">
        <v>1</v>
      </c>
      <c r="B55" s="299" t="s">
        <v>733</v>
      </c>
      <c r="C55" s="403" t="s">
        <v>734</v>
      </c>
      <c r="D55" s="298">
        <v>2118817045</v>
      </c>
      <c r="E55" s="298">
        <v>16082336009</v>
      </c>
      <c r="F55" s="298">
        <v>2118817045</v>
      </c>
      <c r="G55" s="401"/>
      <c r="M55" s="402"/>
      <c r="N55" s="402"/>
      <c r="P55" s="398" t="s">
        <v>734</v>
      </c>
    </row>
    <row r="56" spans="1:16" ht="39" customHeight="1">
      <c r="A56" s="445">
        <v>2</v>
      </c>
      <c r="B56" s="299" t="s">
        <v>735</v>
      </c>
      <c r="C56" s="403" t="s">
        <v>736</v>
      </c>
      <c r="D56" s="298">
        <v>-24560220645</v>
      </c>
      <c r="E56" s="298">
        <v>11414534791</v>
      </c>
      <c r="F56" s="298">
        <v>-24560220645</v>
      </c>
      <c r="G56" s="145" t="s">
        <v>535</v>
      </c>
      <c r="M56" s="402"/>
      <c r="N56" s="402"/>
      <c r="P56" s="398" t="s">
        <v>736</v>
      </c>
    </row>
    <row r="57" spans="1:16" ht="75" customHeight="1">
      <c r="A57" s="455" t="s">
        <v>116</v>
      </c>
      <c r="B57" s="300" t="s">
        <v>737</v>
      </c>
      <c r="C57" s="399" t="s">
        <v>738</v>
      </c>
      <c r="D57" s="400">
        <v>-21464260180</v>
      </c>
      <c r="E57" s="400">
        <v>28149096718</v>
      </c>
      <c r="F57" s="400">
        <v>-21464260180</v>
      </c>
      <c r="G57" s="407">
        <v>477364281</v>
      </c>
      <c r="H57" s="408"/>
      <c r="I57" s="409"/>
      <c r="J57" s="410"/>
      <c r="K57" s="411" t="s">
        <v>739</v>
      </c>
      <c r="L57" s="412" t="s">
        <v>740</v>
      </c>
      <c r="M57" s="402"/>
      <c r="N57" s="402"/>
      <c r="P57" s="398" t="s">
        <v>738</v>
      </c>
    </row>
    <row r="58" spans="1:16" ht="39" customHeight="1">
      <c r="A58" s="455" t="s">
        <v>72</v>
      </c>
      <c r="B58" s="300" t="s">
        <v>741</v>
      </c>
      <c r="C58" s="399" t="s">
        <v>742</v>
      </c>
      <c r="D58" s="400">
        <v>117220725865</v>
      </c>
      <c r="E58" s="400">
        <v>83573284315</v>
      </c>
      <c r="F58" s="512">
        <v>117220725865</v>
      </c>
      <c r="G58" s="407">
        <v>0</v>
      </c>
      <c r="H58" s="413"/>
      <c r="I58" s="414"/>
      <c r="J58" s="415" t="s">
        <v>743</v>
      </c>
      <c r="K58" s="416">
        <v>0</v>
      </c>
      <c r="L58" s="417">
        <v>0</v>
      </c>
      <c r="M58" s="402"/>
      <c r="N58" s="402"/>
      <c r="P58" s="398" t="s">
        <v>742</v>
      </c>
    </row>
    <row r="59" spans="1:16" ht="58.5" customHeight="1">
      <c r="A59" s="455" t="s">
        <v>117</v>
      </c>
      <c r="B59" s="300" t="s">
        <v>744</v>
      </c>
      <c r="C59" s="399" t="s">
        <v>745</v>
      </c>
      <c r="D59" s="400">
        <v>-39690754987</v>
      </c>
      <c r="E59" s="400">
        <v>33647441550</v>
      </c>
      <c r="F59" s="400">
        <v>-39690754987</v>
      </c>
      <c r="G59" s="401"/>
      <c r="H59" s="401"/>
      <c r="I59" s="402"/>
      <c r="J59" s="415" t="s">
        <v>746</v>
      </c>
      <c r="K59" s="416"/>
      <c r="L59" s="417"/>
      <c r="M59" s="402"/>
      <c r="N59" s="402"/>
      <c r="P59" s="398" t="s">
        <v>745</v>
      </c>
    </row>
    <row r="60" spans="1:16" ht="39" customHeight="1">
      <c r="A60" s="445"/>
      <c r="B60" s="299" t="s">
        <v>747</v>
      </c>
      <c r="C60" s="403" t="s">
        <v>748</v>
      </c>
      <c r="D60" s="297">
        <v>0</v>
      </c>
      <c r="E60" s="297">
        <v>0</v>
      </c>
      <c r="F60" s="405">
        <v>0</v>
      </c>
      <c r="H60" s="397" t="s">
        <v>749</v>
      </c>
      <c r="J60" s="415" t="s">
        <v>750</v>
      </c>
      <c r="K60" s="416">
        <v>49750000</v>
      </c>
      <c r="L60" s="417">
        <v>0</v>
      </c>
      <c r="M60" s="402"/>
      <c r="N60" s="402"/>
      <c r="P60" s="398" t="s">
        <v>748</v>
      </c>
    </row>
    <row r="61" spans="1:16" ht="63" customHeight="1">
      <c r="A61" s="445">
        <v>1</v>
      </c>
      <c r="B61" s="299" t="s">
        <v>751</v>
      </c>
      <c r="C61" s="403" t="s">
        <v>792</v>
      </c>
      <c r="D61" s="297">
        <v>-21464260180</v>
      </c>
      <c r="E61" s="405">
        <v>28149096718</v>
      </c>
      <c r="F61" s="405">
        <v>-21464260180</v>
      </c>
      <c r="J61" s="415" t="s">
        <v>753</v>
      </c>
      <c r="K61" s="416">
        <v>0</v>
      </c>
      <c r="L61" s="417">
        <v>0</v>
      </c>
      <c r="M61" s="402"/>
      <c r="N61" s="402"/>
      <c r="P61" s="398" t="s">
        <v>752</v>
      </c>
    </row>
    <row r="62" spans="1:16" ht="63" customHeight="1">
      <c r="A62" s="445">
        <v>2</v>
      </c>
      <c r="B62" s="299" t="s">
        <v>754</v>
      </c>
      <c r="C62" s="403" t="s">
        <v>793</v>
      </c>
      <c r="D62" s="405">
        <v>0</v>
      </c>
      <c r="E62" s="298">
        <v>-3349604890</v>
      </c>
      <c r="F62" s="405">
        <v>0</v>
      </c>
      <c r="J62" s="415" t="s">
        <v>756</v>
      </c>
      <c r="K62" s="416"/>
      <c r="L62" s="417"/>
      <c r="M62" s="402"/>
      <c r="N62" s="402"/>
      <c r="P62" s="398" t="s">
        <v>755</v>
      </c>
    </row>
    <row r="63" spans="1:16" ht="63" customHeight="1">
      <c r="A63" s="445">
        <v>3</v>
      </c>
      <c r="B63" s="299" t="s">
        <v>789</v>
      </c>
      <c r="C63" s="403" t="s">
        <v>752</v>
      </c>
      <c r="D63" s="405">
        <v>-18226494807</v>
      </c>
      <c r="E63" s="298">
        <v>8847949722</v>
      </c>
      <c r="F63" s="405">
        <v>-18226494807</v>
      </c>
      <c r="J63" s="415"/>
      <c r="K63" s="416"/>
      <c r="L63" s="417"/>
      <c r="M63" s="402"/>
      <c r="N63" s="402"/>
    </row>
    <row r="64" spans="1:16" ht="48" customHeight="1">
      <c r="A64" s="445"/>
      <c r="B64" s="299" t="s">
        <v>757</v>
      </c>
      <c r="C64" s="403" t="s">
        <v>790</v>
      </c>
      <c r="D64" s="405">
        <v>1588839857</v>
      </c>
      <c r="E64" s="298">
        <v>26301224524</v>
      </c>
      <c r="F64" s="405">
        <v>1588839857</v>
      </c>
      <c r="J64" s="415" t="s">
        <v>759</v>
      </c>
      <c r="K64" s="416"/>
      <c r="L64" s="417"/>
      <c r="M64" s="402"/>
      <c r="N64" s="402"/>
      <c r="P64" s="398" t="s">
        <v>758</v>
      </c>
    </row>
    <row r="65" spans="1:16" ht="48" customHeight="1">
      <c r="A65" s="445"/>
      <c r="B65" s="299" t="s">
        <v>760</v>
      </c>
      <c r="C65" s="403" t="s">
        <v>791</v>
      </c>
      <c r="D65" s="405">
        <v>-19815334664</v>
      </c>
      <c r="E65" s="298">
        <v>-17453274802</v>
      </c>
      <c r="F65" s="405">
        <v>-19815334664</v>
      </c>
      <c r="J65" s="415" t="s">
        <v>762</v>
      </c>
      <c r="K65" s="416"/>
      <c r="L65" s="417"/>
      <c r="M65" s="402"/>
      <c r="N65" s="402"/>
      <c r="P65" s="398" t="s">
        <v>761</v>
      </c>
    </row>
    <row r="66" spans="1:16" ht="39" customHeight="1">
      <c r="A66" s="305" t="s">
        <v>763</v>
      </c>
      <c r="B66" s="300" t="s">
        <v>764</v>
      </c>
      <c r="C66" s="399" t="s">
        <v>765</v>
      </c>
      <c r="D66" s="400">
        <v>77529970878</v>
      </c>
      <c r="E66" s="400">
        <v>117220725865</v>
      </c>
      <c r="F66" s="400">
        <v>77529970878</v>
      </c>
      <c r="G66" s="418">
        <v>76971302174</v>
      </c>
      <c r="H66" s="419">
        <v>76493937893</v>
      </c>
      <c r="I66" s="402"/>
      <c r="J66" s="415" t="s">
        <v>766</v>
      </c>
      <c r="K66" s="416"/>
      <c r="L66" s="417"/>
      <c r="M66" s="402"/>
      <c r="N66" s="402"/>
      <c r="P66" s="398" t="s">
        <v>765</v>
      </c>
    </row>
    <row r="67" spans="1:16" ht="27.75" customHeight="1">
      <c r="A67" s="455" t="s">
        <v>928</v>
      </c>
      <c r="B67" s="300" t="s">
        <v>929</v>
      </c>
      <c r="C67" s="399" t="s">
        <v>930</v>
      </c>
      <c r="D67" s="400">
        <f>D61</f>
        <v>-21464260180</v>
      </c>
      <c r="E67" s="661">
        <v>28149096718</v>
      </c>
      <c r="F67" s="400"/>
      <c r="J67" s="415"/>
      <c r="K67" s="416"/>
      <c r="L67" s="417"/>
      <c r="M67" s="402"/>
      <c r="N67" s="402"/>
    </row>
    <row r="68" spans="1:16" ht="30.75" customHeight="1">
      <c r="A68" s="600"/>
      <c r="B68" s="296" t="s">
        <v>931</v>
      </c>
      <c r="C68" s="403" t="s">
        <v>932</v>
      </c>
      <c r="D68" s="601">
        <f>+D67/Khac_06030!F18</f>
        <v>-0.20459927492436666</v>
      </c>
      <c r="E68" s="674">
        <v>0.27892998267062663</v>
      </c>
      <c r="F68" s="405"/>
      <c r="J68" s="415"/>
      <c r="K68" s="416"/>
      <c r="L68" s="417"/>
      <c r="M68" s="402"/>
      <c r="N68" s="402"/>
    </row>
    <row r="69" spans="1:16">
      <c r="A69" s="287" t="s">
        <v>206</v>
      </c>
      <c r="B69" s="290"/>
      <c r="C69" s="286"/>
      <c r="D69" s="288" t="s">
        <v>207</v>
      </c>
      <c r="E69" s="293"/>
      <c r="F69" s="294"/>
      <c r="G69" s="419">
        <v>0</v>
      </c>
      <c r="H69" s="420"/>
      <c r="J69" s="415" t="s">
        <v>767</v>
      </c>
      <c r="K69" s="421"/>
      <c r="L69" s="422"/>
    </row>
    <row r="70" spans="1:16">
      <c r="A70" s="289" t="s">
        <v>208</v>
      </c>
      <c r="B70" s="290"/>
      <c r="C70" s="286"/>
      <c r="D70" s="290" t="s">
        <v>209</v>
      </c>
      <c r="E70" s="293"/>
      <c r="F70" s="294"/>
      <c r="J70" s="415" t="s">
        <v>768</v>
      </c>
      <c r="K70" s="421"/>
      <c r="L70" s="422"/>
    </row>
    <row r="71" spans="1:16">
      <c r="A71" s="289"/>
      <c r="B71" s="529"/>
      <c r="C71" s="286"/>
      <c r="D71" s="290"/>
      <c r="E71" s="293"/>
      <c r="F71" s="294"/>
      <c r="J71" s="423" t="s">
        <v>769</v>
      </c>
      <c r="K71" s="424">
        <v>49750000</v>
      </c>
      <c r="L71" s="425">
        <v>0</v>
      </c>
    </row>
    <row r="72" spans="1:16">
      <c r="A72" s="289"/>
      <c r="B72" s="286"/>
      <c r="C72" s="286"/>
      <c r="D72" s="290"/>
      <c r="E72" s="293"/>
      <c r="F72" s="294"/>
      <c r="J72" s="426"/>
      <c r="K72" s="427"/>
      <c r="L72" s="427"/>
    </row>
    <row r="73" spans="1:16">
      <c r="A73" s="289"/>
      <c r="B73" s="286"/>
      <c r="C73" s="286"/>
      <c r="D73" s="290"/>
      <c r="E73" s="293"/>
      <c r="F73" s="294"/>
      <c r="J73" s="426"/>
      <c r="K73" s="427"/>
      <c r="L73" s="427"/>
    </row>
    <row r="74" spans="1:16">
      <c r="A74" s="289"/>
      <c r="B74" s="286"/>
      <c r="C74" s="286"/>
      <c r="D74" s="290"/>
      <c r="E74" s="293"/>
      <c r="F74" s="294"/>
      <c r="J74" s="426"/>
      <c r="K74" s="427"/>
      <c r="L74" s="427"/>
    </row>
    <row r="75" spans="1:16">
      <c r="A75" s="289"/>
      <c r="B75" s="286"/>
      <c r="C75" s="286"/>
      <c r="D75" s="290"/>
      <c r="E75" s="293"/>
      <c r="F75" s="294"/>
      <c r="J75" s="428"/>
      <c r="L75" s="429"/>
    </row>
    <row r="76" spans="1:16">
      <c r="A76" s="285"/>
      <c r="B76" s="286"/>
      <c r="C76" s="286"/>
      <c r="D76" s="286"/>
      <c r="E76" s="293"/>
      <c r="F76" s="294"/>
      <c r="J76" s="428"/>
      <c r="L76" s="429"/>
    </row>
    <row r="77" spans="1:16">
      <c r="A77" s="285"/>
      <c r="B77" s="286"/>
      <c r="C77" s="286"/>
      <c r="D77" s="286"/>
      <c r="E77" s="293"/>
      <c r="F77" s="294"/>
      <c r="J77" s="428"/>
      <c r="L77" s="429"/>
    </row>
    <row r="78" spans="1:16">
      <c r="A78" s="285"/>
      <c r="B78" s="286"/>
      <c r="C78" s="286"/>
      <c r="D78" s="286"/>
      <c r="E78" s="293"/>
      <c r="F78" s="294"/>
      <c r="J78" s="428"/>
      <c r="L78" s="429"/>
    </row>
    <row r="79" spans="1:16">
      <c r="A79" s="285"/>
      <c r="B79" s="286"/>
      <c r="C79" s="286"/>
      <c r="D79" s="286"/>
      <c r="E79" s="293"/>
      <c r="F79" s="294"/>
    </row>
    <row r="80" spans="1:16">
      <c r="A80" s="456"/>
      <c r="B80" s="286"/>
      <c r="C80" s="286"/>
      <c r="D80" s="247"/>
      <c r="E80" s="677"/>
      <c r="F80" s="678"/>
    </row>
    <row r="81" spans="1:6">
      <c r="A81" s="287" t="s">
        <v>617</v>
      </c>
      <c r="B81" s="529"/>
      <c r="C81" s="286"/>
      <c r="D81" s="288" t="s">
        <v>498</v>
      </c>
      <c r="E81" s="293"/>
      <c r="F81" s="294"/>
    </row>
    <row r="82" spans="1:6">
      <c r="A82" s="287" t="s">
        <v>773</v>
      </c>
      <c r="B82" s="290"/>
      <c r="C82" s="286"/>
      <c r="D82" s="288" t="s">
        <v>665</v>
      </c>
      <c r="E82" s="293"/>
      <c r="F82" s="294"/>
    </row>
    <row r="83" spans="1:6">
      <c r="A83" s="285" t="s">
        <v>618</v>
      </c>
      <c r="B83" s="290"/>
      <c r="C83" s="286"/>
      <c r="D83" s="286" t="s">
        <v>771</v>
      </c>
      <c r="E83" s="293"/>
      <c r="F83" s="294"/>
    </row>
    <row r="84" spans="1:6">
      <c r="A84" s="457"/>
      <c r="B84" s="290"/>
      <c r="C84" s="457"/>
      <c r="D84" s="458"/>
      <c r="E84" s="458"/>
      <c r="F84" s="458"/>
    </row>
    <row r="85" spans="1:6">
      <c r="B85" s="430"/>
    </row>
    <row r="86" spans="1:6">
      <c r="B86" s="430"/>
    </row>
    <row r="87" spans="1:6">
      <c r="B87" s="430"/>
    </row>
    <row r="88" spans="1:6">
      <c r="B88" s="430"/>
    </row>
    <row r="89" spans="1:6">
      <c r="B89" s="430"/>
    </row>
    <row r="90" spans="1:6">
      <c r="B90" s="430"/>
    </row>
    <row r="91" spans="1:6">
      <c r="B91" s="430"/>
    </row>
    <row r="92" spans="1:6">
      <c r="B92" s="430"/>
    </row>
    <row r="93" spans="1:6">
      <c r="B93" s="430"/>
    </row>
    <row r="94" spans="1:6">
      <c r="B94" s="430"/>
    </row>
    <row r="95" spans="1:6">
      <c r="B95" s="430"/>
    </row>
    <row r="96" spans="1:6">
      <c r="B96" s="430"/>
    </row>
    <row r="97" spans="2:2">
      <c r="B97" s="430"/>
    </row>
    <row r="98" spans="2:2">
      <c r="B98" s="430"/>
    </row>
    <row r="99" spans="2:2">
      <c r="B99" s="430"/>
    </row>
    <row r="100" spans="2:2">
      <c r="B100" s="430"/>
    </row>
    <row r="101" spans="2:2">
      <c r="B101" s="430"/>
    </row>
    <row r="102" spans="2:2">
      <c r="B102" s="430"/>
    </row>
    <row r="103" spans="2:2">
      <c r="B103" s="430"/>
    </row>
    <row r="104" spans="2:2">
      <c r="B104" s="430"/>
    </row>
    <row r="105" spans="2:2">
      <c r="B105" s="430"/>
    </row>
    <row r="106" spans="2:2">
      <c r="B106" s="430"/>
    </row>
    <row r="107" spans="2:2">
      <c r="B107" s="430"/>
    </row>
    <row r="108" spans="2:2">
      <c r="B108" s="430"/>
    </row>
    <row r="109" spans="2:2">
      <c r="B109" s="430"/>
    </row>
    <row r="110" spans="2:2">
      <c r="B110" s="430"/>
    </row>
    <row r="111" spans="2:2">
      <c r="B111" s="430"/>
    </row>
    <row r="112" spans="2:2">
      <c r="B112" s="430"/>
    </row>
    <row r="113" spans="2:2">
      <c r="B113" s="430"/>
    </row>
    <row r="114" spans="2:2">
      <c r="B114" s="430"/>
    </row>
    <row r="115" spans="2:2">
      <c r="B115" s="430"/>
    </row>
    <row r="116" spans="2:2">
      <c r="B116" s="430"/>
    </row>
    <row r="117" spans="2:2">
      <c r="B117" s="430"/>
    </row>
    <row r="118" spans="2:2">
      <c r="B118" s="430"/>
    </row>
    <row r="119" spans="2:2">
      <c r="B119" s="430"/>
    </row>
    <row r="120" spans="2:2">
      <c r="B120" s="430"/>
    </row>
    <row r="121" spans="2:2">
      <c r="B121" s="430"/>
    </row>
    <row r="122" spans="2:2">
      <c r="B122" s="430"/>
    </row>
    <row r="123" spans="2:2">
      <c r="B123" s="430"/>
    </row>
    <row r="124" spans="2:2">
      <c r="B124" s="430"/>
    </row>
    <row r="125" spans="2:2">
      <c r="B125" s="430"/>
    </row>
    <row r="126" spans="2:2">
      <c r="B126" s="430"/>
    </row>
    <row r="127" spans="2:2">
      <c r="B127" s="430"/>
    </row>
    <row r="128" spans="2:2">
      <c r="B128" s="430"/>
    </row>
    <row r="129" spans="2:2">
      <c r="B129" s="430"/>
    </row>
    <row r="130" spans="2:2">
      <c r="B130" s="430"/>
    </row>
    <row r="131" spans="2:2">
      <c r="B131" s="430"/>
    </row>
    <row r="132" spans="2:2">
      <c r="B132" s="430"/>
    </row>
    <row r="133" spans="2:2">
      <c r="B133" s="430"/>
    </row>
    <row r="134" spans="2:2">
      <c r="B134" s="430"/>
    </row>
    <row r="135" spans="2:2">
      <c r="B135" s="430"/>
    </row>
    <row r="136" spans="2:2">
      <c r="B136" s="430"/>
    </row>
    <row r="137" spans="2:2">
      <c r="B137" s="430"/>
    </row>
    <row r="138" spans="2:2">
      <c r="B138" s="430"/>
    </row>
    <row r="139" spans="2:2">
      <c r="B139" s="430"/>
    </row>
    <row r="140" spans="2:2">
      <c r="B140" s="430"/>
    </row>
    <row r="141" spans="2:2">
      <c r="B141" s="430"/>
    </row>
    <row r="142" spans="2:2">
      <c r="B142" s="430"/>
    </row>
    <row r="143" spans="2:2">
      <c r="B143" s="430"/>
    </row>
    <row r="144" spans="2:2">
      <c r="B144" s="430"/>
    </row>
    <row r="145" spans="2:2">
      <c r="B145" s="430"/>
    </row>
    <row r="146" spans="2:2">
      <c r="B146" s="430"/>
    </row>
    <row r="147" spans="2:2">
      <c r="B147" s="430"/>
    </row>
    <row r="148" spans="2:2">
      <c r="B148" s="430"/>
    </row>
    <row r="149" spans="2:2">
      <c r="B149" s="430"/>
    </row>
    <row r="150" spans="2:2">
      <c r="B150" s="430"/>
    </row>
    <row r="151" spans="2:2">
      <c r="B151" s="430"/>
    </row>
    <row r="152" spans="2:2">
      <c r="B152" s="430"/>
    </row>
    <row r="153" spans="2:2">
      <c r="B153" s="430"/>
    </row>
    <row r="154" spans="2:2">
      <c r="B154" s="430"/>
    </row>
    <row r="155" spans="2:2">
      <c r="B155" s="430"/>
    </row>
    <row r="156" spans="2:2">
      <c r="B156" s="430"/>
    </row>
    <row r="157" spans="2:2">
      <c r="B157" s="430"/>
    </row>
    <row r="158" spans="2:2">
      <c r="B158" s="430"/>
    </row>
    <row r="159" spans="2:2">
      <c r="B159" s="430"/>
    </row>
    <row r="160" spans="2:2">
      <c r="B160" s="430"/>
    </row>
    <row r="161" spans="2:2">
      <c r="B161" s="430"/>
    </row>
    <row r="162" spans="2:2">
      <c r="B162" s="430"/>
    </row>
    <row r="163" spans="2:2">
      <c r="B163" s="430"/>
    </row>
    <row r="164" spans="2:2">
      <c r="B164" s="430"/>
    </row>
    <row r="165" spans="2:2">
      <c r="B165" s="430"/>
    </row>
    <row r="166" spans="2:2">
      <c r="B166" s="430"/>
    </row>
    <row r="167" spans="2:2">
      <c r="B167" s="430"/>
    </row>
    <row r="168" spans="2:2">
      <c r="B168" s="430"/>
    </row>
    <row r="169" spans="2:2">
      <c r="B169" s="430"/>
    </row>
    <row r="170" spans="2:2">
      <c r="B170" s="430"/>
    </row>
    <row r="171" spans="2:2">
      <c r="B171" s="430"/>
    </row>
    <row r="172" spans="2:2">
      <c r="B172" s="430"/>
    </row>
    <row r="173" spans="2:2">
      <c r="B173" s="430"/>
    </row>
    <row r="174" spans="2:2">
      <c r="B174" s="430"/>
    </row>
    <row r="175" spans="2:2">
      <c r="B175" s="430"/>
    </row>
    <row r="176" spans="2:2">
      <c r="B176" s="430"/>
    </row>
    <row r="177" spans="2:2">
      <c r="B177" s="430"/>
    </row>
    <row r="178" spans="2:2">
      <c r="B178" s="430"/>
    </row>
    <row r="179" spans="2:2">
      <c r="B179" s="430"/>
    </row>
    <row r="180" spans="2:2">
      <c r="B180" s="430"/>
    </row>
    <row r="181" spans="2:2">
      <c r="B181" s="430"/>
    </row>
    <row r="182" spans="2:2">
      <c r="B182" s="430"/>
    </row>
    <row r="183" spans="2:2">
      <c r="B183" s="430"/>
    </row>
    <row r="184" spans="2:2">
      <c r="B184" s="430"/>
    </row>
    <row r="185" spans="2:2">
      <c r="B185" s="430"/>
    </row>
    <row r="186" spans="2:2">
      <c r="B186" s="430"/>
    </row>
    <row r="187" spans="2:2">
      <c r="B187" s="430"/>
    </row>
    <row r="188" spans="2:2">
      <c r="B188" s="430"/>
    </row>
    <row r="189" spans="2:2">
      <c r="B189" s="430"/>
    </row>
    <row r="190" spans="2:2">
      <c r="B190" s="430"/>
    </row>
    <row r="191" spans="2:2">
      <c r="B191" s="430"/>
    </row>
    <row r="192" spans="2:2">
      <c r="B192" s="430"/>
    </row>
    <row r="193" spans="2:2">
      <c r="B193" s="430"/>
    </row>
    <row r="194" spans="2:2">
      <c r="B194" s="430"/>
    </row>
    <row r="195" spans="2:2">
      <c r="B195" s="430"/>
    </row>
    <row r="196" spans="2:2">
      <c r="B196" s="430"/>
    </row>
    <row r="197" spans="2:2">
      <c r="B197" s="430"/>
    </row>
    <row r="198" spans="2:2">
      <c r="B198" s="430"/>
    </row>
    <row r="199" spans="2:2">
      <c r="B199" s="430"/>
    </row>
    <row r="200" spans="2:2">
      <c r="B200" s="430"/>
    </row>
    <row r="201" spans="2:2">
      <c r="B201" s="430"/>
    </row>
    <row r="202" spans="2:2">
      <c r="B202" s="430"/>
    </row>
    <row r="203" spans="2:2">
      <c r="B203" s="430"/>
    </row>
    <row r="204" spans="2:2">
      <c r="B204" s="430"/>
    </row>
    <row r="205" spans="2:2">
      <c r="B205" s="430"/>
    </row>
    <row r="206" spans="2:2">
      <c r="B206" s="430"/>
    </row>
    <row r="207" spans="2:2">
      <c r="B207" s="430"/>
    </row>
    <row r="208" spans="2:2">
      <c r="B208" s="430"/>
    </row>
    <row r="209" spans="2:2">
      <c r="B209" s="430"/>
    </row>
    <row r="210" spans="2:2">
      <c r="B210" s="430"/>
    </row>
    <row r="211" spans="2:2">
      <c r="B211" s="430"/>
    </row>
    <row r="212" spans="2:2">
      <c r="B212" s="430"/>
    </row>
    <row r="213" spans="2:2">
      <c r="B213" s="430"/>
    </row>
    <row r="214" spans="2:2">
      <c r="B214" s="430"/>
    </row>
    <row r="215" spans="2:2">
      <c r="B215" s="430"/>
    </row>
    <row r="216" spans="2:2">
      <c r="B216" s="430"/>
    </row>
    <row r="217" spans="2:2">
      <c r="B217" s="430"/>
    </row>
    <row r="218" spans="2:2">
      <c r="B218" s="430"/>
    </row>
    <row r="219" spans="2:2">
      <c r="B219" s="430"/>
    </row>
    <row r="220" spans="2:2">
      <c r="B220" s="430"/>
    </row>
    <row r="221" spans="2:2">
      <c r="B221" s="430"/>
    </row>
    <row r="222" spans="2:2">
      <c r="B222" s="430"/>
    </row>
    <row r="223" spans="2:2">
      <c r="B223" s="430"/>
    </row>
    <row r="224" spans="2:2">
      <c r="B224" s="430"/>
    </row>
    <row r="225" spans="2:2">
      <c r="B225" s="430"/>
    </row>
    <row r="226" spans="2:2">
      <c r="B226" s="430"/>
    </row>
    <row r="227" spans="2:2">
      <c r="B227" s="430"/>
    </row>
    <row r="228" spans="2:2">
      <c r="B228" s="430"/>
    </row>
    <row r="229" spans="2:2">
      <c r="B229" s="430"/>
    </row>
    <row r="230" spans="2:2">
      <c r="B230" s="430"/>
    </row>
    <row r="231" spans="2:2">
      <c r="B231" s="430"/>
    </row>
    <row r="232" spans="2:2">
      <c r="B232" s="430"/>
    </row>
    <row r="233" spans="2:2">
      <c r="B233" s="430"/>
    </row>
    <row r="234" spans="2:2">
      <c r="B234" s="430"/>
    </row>
    <row r="235" spans="2:2">
      <c r="B235" s="430"/>
    </row>
    <row r="236" spans="2:2">
      <c r="B236" s="430"/>
    </row>
    <row r="237" spans="2:2">
      <c r="B237" s="430"/>
    </row>
    <row r="238" spans="2:2">
      <c r="B238" s="430"/>
    </row>
    <row r="239" spans="2:2">
      <c r="B239" s="430"/>
    </row>
    <row r="240" spans="2:2">
      <c r="B240" s="430"/>
    </row>
    <row r="241" spans="2:2">
      <c r="B241" s="430"/>
    </row>
    <row r="242" spans="2:2">
      <c r="B242" s="430"/>
    </row>
    <row r="243" spans="2:2">
      <c r="B243" s="430"/>
    </row>
    <row r="244" spans="2:2">
      <c r="B244" s="430"/>
    </row>
    <row r="245" spans="2:2">
      <c r="B245" s="430"/>
    </row>
    <row r="246" spans="2:2">
      <c r="B246" s="430"/>
    </row>
    <row r="247" spans="2:2">
      <c r="B247" s="430"/>
    </row>
    <row r="248" spans="2:2">
      <c r="B248" s="430"/>
    </row>
    <row r="249" spans="2:2">
      <c r="B249" s="430"/>
    </row>
    <row r="250" spans="2:2">
      <c r="B250" s="430"/>
    </row>
    <row r="251" spans="2:2">
      <c r="B251" s="430"/>
    </row>
    <row r="252" spans="2:2">
      <c r="B252" s="430"/>
    </row>
    <row r="253" spans="2:2">
      <c r="B253" s="430"/>
    </row>
    <row r="254" spans="2:2">
      <c r="B254" s="430"/>
    </row>
    <row r="255" spans="2:2">
      <c r="B255" s="430"/>
    </row>
    <row r="256" spans="2:2">
      <c r="B256" s="430"/>
    </row>
    <row r="257" spans="2:2">
      <c r="B257" s="430"/>
    </row>
    <row r="258" spans="2:2">
      <c r="B258" s="430"/>
    </row>
    <row r="259" spans="2:2">
      <c r="B259" s="430"/>
    </row>
    <row r="260" spans="2:2">
      <c r="B260" s="430"/>
    </row>
    <row r="261" spans="2:2">
      <c r="B261" s="430"/>
    </row>
    <row r="262" spans="2:2">
      <c r="B262" s="430"/>
    </row>
    <row r="263" spans="2:2">
      <c r="B263" s="430"/>
    </row>
    <row r="264" spans="2:2">
      <c r="B264" s="430"/>
    </row>
    <row r="265" spans="2:2">
      <c r="B265" s="430"/>
    </row>
    <row r="266" spans="2:2">
      <c r="B266" s="430"/>
    </row>
    <row r="267" spans="2:2">
      <c r="B267" s="430"/>
    </row>
    <row r="268" spans="2:2">
      <c r="B268" s="430"/>
    </row>
    <row r="269" spans="2:2">
      <c r="B269" s="430"/>
    </row>
    <row r="270" spans="2:2">
      <c r="B270" s="430"/>
    </row>
    <row r="271" spans="2:2">
      <c r="B271" s="430"/>
    </row>
    <row r="272" spans="2:2">
      <c r="B272" s="430"/>
    </row>
    <row r="273" spans="2:2">
      <c r="B273" s="430"/>
    </row>
    <row r="274" spans="2:2">
      <c r="B274" s="430"/>
    </row>
    <row r="275" spans="2:2">
      <c r="B275" s="430"/>
    </row>
    <row r="276" spans="2:2">
      <c r="B276" s="430"/>
    </row>
    <row r="277" spans="2:2">
      <c r="B277" s="430"/>
    </row>
    <row r="278" spans="2:2">
      <c r="B278" s="430"/>
    </row>
    <row r="279" spans="2:2">
      <c r="B279" s="430"/>
    </row>
    <row r="280" spans="2:2">
      <c r="B280" s="430"/>
    </row>
    <row r="281" spans="2:2">
      <c r="B281" s="430"/>
    </row>
    <row r="282" spans="2:2">
      <c r="B282" s="430"/>
    </row>
    <row r="283" spans="2:2">
      <c r="B283" s="430"/>
    </row>
    <row r="284" spans="2:2">
      <c r="B284" s="430"/>
    </row>
    <row r="285" spans="2:2">
      <c r="B285" s="430"/>
    </row>
    <row r="286" spans="2:2">
      <c r="B286" s="430"/>
    </row>
    <row r="287" spans="2:2">
      <c r="B287" s="430"/>
    </row>
    <row r="288" spans="2:2">
      <c r="B288" s="430"/>
    </row>
    <row r="289" spans="2:2">
      <c r="B289" s="430"/>
    </row>
    <row r="290" spans="2:2">
      <c r="B290" s="430"/>
    </row>
    <row r="291" spans="2:2">
      <c r="B291" s="430"/>
    </row>
    <row r="292" spans="2:2">
      <c r="B292" s="430"/>
    </row>
    <row r="293" spans="2:2">
      <c r="B293" s="430"/>
    </row>
    <row r="294" spans="2:2">
      <c r="B294" s="430"/>
    </row>
    <row r="295" spans="2:2">
      <c r="B295" s="430"/>
    </row>
    <row r="296" spans="2:2">
      <c r="B296" s="430"/>
    </row>
    <row r="297" spans="2:2">
      <c r="B297" s="430"/>
    </row>
    <row r="298" spans="2:2">
      <c r="B298" s="430"/>
    </row>
    <row r="299" spans="2:2">
      <c r="B299" s="430"/>
    </row>
    <row r="300" spans="2:2">
      <c r="B300" s="430"/>
    </row>
    <row r="301" spans="2:2">
      <c r="B301" s="430"/>
    </row>
    <row r="302" spans="2:2">
      <c r="B302" s="430"/>
    </row>
    <row r="303" spans="2:2">
      <c r="B303" s="430"/>
    </row>
    <row r="304" spans="2:2">
      <c r="B304" s="430"/>
    </row>
    <row r="305" spans="2:2">
      <c r="B305" s="430"/>
    </row>
    <row r="306" spans="2:2">
      <c r="B306" s="430"/>
    </row>
    <row r="307" spans="2:2">
      <c r="B307" s="430"/>
    </row>
    <row r="308" spans="2:2">
      <c r="B308" s="430"/>
    </row>
    <row r="309" spans="2:2">
      <c r="B309" s="430"/>
    </row>
    <row r="310" spans="2:2">
      <c r="B310" s="430"/>
    </row>
    <row r="311" spans="2:2">
      <c r="B311" s="430"/>
    </row>
    <row r="312" spans="2:2">
      <c r="B312" s="430"/>
    </row>
    <row r="313" spans="2:2">
      <c r="B313" s="430"/>
    </row>
    <row r="314" spans="2:2">
      <c r="B314" s="430"/>
    </row>
    <row r="315" spans="2:2">
      <c r="B315" s="430"/>
    </row>
    <row r="316" spans="2:2">
      <c r="B316" s="430"/>
    </row>
    <row r="317" spans="2:2">
      <c r="B317" s="430"/>
    </row>
    <row r="318" spans="2:2">
      <c r="B318" s="430"/>
    </row>
    <row r="319" spans="2:2">
      <c r="B319" s="430"/>
    </row>
    <row r="320" spans="2:2">
      <c r="B320" s="430"/>
    </row>
    <row r="321" spans="2:2">
      <c r="B321" s="430"/>
    </row>
    <row r="322" spans="2:2">
      <c r="B322" s="430"/>
    </row>
    <row r="323" spans="2:2">
      <c r="B323" s="430"/>
    </row>
    <row r="324" spans="2:2">
      <c r="B324" s="430"/>
    </row>
    <row r="325" spans="2:2">
      <c r="B325" s="430"/>
    </row>
    <row r="326" spans="2:2">
      <c r="B326" s="430"/>
    </row>
    <row r="327" spans="2:2">
      <c r="B327" s="430"/>
    </row>
    <row r="328" spans="2:2">
      <c r="B328" s="430"/>
    </row>
    <row r="329" spans="2:2">
      <c r="B329" s="430"/>
    </row>
    <row r="330" spans="2:2">
      <c r="B330" s="430"/>
    </row>
    <row r="331" spans="2:2">
      <c r="B331" s="430"/>
    </row>
    <row r="332" spans="2:2">
      <c r="B332" s="430"/>
    </row>
    <row r="333" spans="2:2">
      <c r="B333" s="430"/>
    </row>
    <row r="334" spans="2:2">
      <c r="B334" s="430"/>
    </row>
    <row r="335" spans="2:2">
      <c r="B335" s="430"/>
    </row>
    <row r="336" spans="2:2">
      <c r="B336" s="430"/>
    </row>
    <row r="337" spans="2:2">
      <c r="B337" s="430"/>
    </row>
    <row r="338" spans="2:2">
      <c r="B338" s="430"/>
    </row>
    <row r="339" spans="2:2">
      <c r="B339" s="430"/>
    </row>
    <row r="340" spans="2:2">
      <c r="B340" s="430"/>
    </row>
    <row r="341" spans="2:2">
      <c r="B341" s="430"/>
    </row>
    <row r="342" spans="2:2">
      <c r="B342" s="430"/>
    </row>
    <row r="343" spans="2:2">
      <c r="B343" s="430"/>
    </row>
    <row r="344" spans="2:2">
      <c r="B344" s="430"/>
    </row>
    <row r="345" spans="2:2">
      <c r="B345" s="430"/>
    </row>
    <row r="346" spans="2:2">
      <c r="B346" s="430"/>
    </row>
    <row r="347" spans="2:2">
      <c r="B347" s="430"/>
    </row>
    <row r="348" spans="2:2">
      <c r="B348" s="430"/>
    </row>
    <row r="349" spans="2:2">
      <c r="B349" s="430"/>
    </row>
    <row r="350" spans="2:2">
      <c r="B350" s="430"/>
    </row>
    <row r="351" spans="2:2">
      <c r="B351" s="430"/>
    </row>
    <row r="352" spans="2:2">
      <c r="B352" s="430"/>
    </row>
    <row r="353" spans="2:2">
      <c r="B353" s="430"/>
    </row>
    <row r="354" spans="2:2">
      <c r="B354" s="430"/>
    </row>
    <row r="355" spans="2:2">
      <c r="B355" s="430"/>
    </row>
    <row r="356" spans="2:2">
      <c r="B356" s="430"/>
    </row>
    <row r="357" spans="2:2">
      <c r="B357" s="430"/>
    </row>
    <row r="358" spans="2:2">
      <c r="B358" s="430"/>
    </row>
    <row r="359" spans="2:2">
      <c r="B359" s="430"/>
    </row>
    <row r="360" spans="2:2">
      <c r="B360" s="430"/>
    </row>
    <row r="361" spans="2:2">
      <c r="B361" s="430"/>
    </row>
    <row r="362" spans="2:2">
      <c r="B362" s="430"/>
    </row>
    <row r="363" spans="2:2">
      <c r="B363" s="430"/>
    </row>
    <row r="364" spans="2:2">
      <c r="B364" s="430"/>
    </row>
    <row r="365" spans="2:2">
      <c r="B365" s="430"/>
    </row>
    <row r="366" spans="2:2">
      <c r="B366" s="430"/>
    </row>
    <row r="367" spans="2:2">
      <c r="B367" s="430"/>
    </row>
    <row r="368" spans="2:2">
      <c r="B368" s="430"/>
    </row>
    <row r="369" spans="2:2">
      <c r="B369" s="430"/>
    </row>
    <row r="370" spans="2:2">
      <c r="B370" s="430"/>
    </row>
    <row r="371" spans="2:2">
      <c r="B371" s="430"/>
    </row>
    <row r="372" spans="2:2">
      <c r="B372" s="430"/>
    </row>
    <row r="373" spans="2:2">
      <c r="B373" s="430"/>
    </row>
    <row r="374" spans="2:2">
      <c r="B374" s="430"/>
    </row>
    <row r="375" spans="2:2">
      <c r="B375" s="430"/>
    </row>
    <row r="376" spans="2:2">
      <c r="B376" s="430"/>
    </row>
    <row r="377" spans="2:2">
      <c r="B377" s="430"/>
    </row>
    <row r="378" spans="2:2">
      <c r="B378" s="430"/>
    </row>
    <row r="379" spans="2:2">
      <c r="B379" s="430"/>
    </row>
    <row r="380" spans="2:2">
      <c r="B380" s="430"/>
    </row>
    <row r="381" spans="2:2">
      <c r="B381" s="430"/>
    </row>
    <row r="382" spans="2:2">
      <c r="B382" s="430"/>
    </row>
    <row r="383" spans="2:2">
      <c r="B383" s="430"/>
    </row>
    <row r="384" spans="2:2">
      <c r="B384" s="430"/>
    </row>
    <row r="385" spans="2:2">
      <c r="B385" s="430"/>
    </row>
    <row r="386" spans="2:2">
      <c r="B386" s="430"/>
    </row>
    <row r="387" spans="2:2">
      <c r="B387" s="430"/>
    </row>
    <row r="388" spans="2:2">
      <c r="B388" s="430"/>
    </row>
    <row r="389" spans="2:2">
      <c r="B389" s="430"/>
    </row>
    <row r="390" spans="2:2">
      <c r="B390" s="430"/>
    </row>
    <row r="391" spans="2:2">
      <c r="B391" s="430"/>
    </row>
    <row r="392" spans="2:2">
      <c r="B392" s="430"/>
    </row>
    <row r="393" spans="2:2">
      <c r="B393" s="430"/>
    </row>
    <row r="394" spans="2:2">
      <c r="B394" s="430"/>
    </row>
    <row r="395" spans="2:2">
      <c r="B395" s="430"/>
    </row>
    <row r="396" spans="2:2">
      <c r="B396" s="430"/>
    </row>
    <row r="397" spans="2:2">
      <c r="B397" s="430"/>
    </row>
    <row r="398" spans="2:2">
      <c r="B398" s="430"/>
    </row>
    <row r="399" spans="2:2">
      <c r="B399" s="430"/>
    </row>
    <row r="400" spans="2:2">
      <c r="B400" s="430"/>
    </row>
    <row r="401" spans="2:2">
      <c r="B401" s="430"/>
    </row>
    <row r="402" spans="2:2">
      <c r="B402" s="430"/>
    </row>
    <row r="403" spans="2:2">
      <c r="B403" s="430"/>
    </row>
    <row r="404" spans="2:2">
      <c r="B404" s="430"/>
    </row>
    <row r="405" spans="2:2">
      <c r="B405" s="430"/>
    </row>
    <row r="406" spans="2:2">
      <c r="B406" s="430"/>
    </row>
    <row r="407" spans="2:2">
      <c r="B407" s="430"/>
    </row>
    <row r="408" spans="2:2">
      <c r="B408" s="430"/>
    </row>
    <row r="409" spans="2:2">
      <c r="B409" s="430"/>
    </row>
    <row r="410" spans="2:2">
      <c r="B410" s="430"/>
    </row>
    <row r="411" spans="2:2">
      <c r="B411" s="430"/>
    </row>
    <row r="412" spans="2:2">
      <c r="B412" s="430"/>
    </row>
    <row r="413" spans="2:2">
      <c r="B413" s="430"/>
    </row>
    <row r="414" spans="2:2">
      <c r="B414" s="430"/>
    </row>
    <row r="415" spans="2:2">
      <c r="B415" s="430"/>
    </row>
    <row r="416" spans="2:2">
      <c r="B416" s="430"/>
    </row>
    <row r="417" spans="2:2">
      <c r="B417" s="430"/>
    </row>
    <row r="418" spans="2:2">
      <c r="B418" s="430"/>
    </row>
    <row r="419" spans="2:2">
      <c r="B419" s="430"/>
    </row>
    <row r="420" spans="2:2">
      <c r="B420" s="430"/>
    </row>
    <row r="421" spans="2:2">
      <c r="B421" s="430"/>
    </row>
    <row r="422" spans="2:2">
      <c r="B422" s="430"/>
    </row>
    <row r="423" spans="2:2">
      <c r="B423" s="430"/>
    </row>
    <row r="424" spans="2:2">
      <c r="B424" s="430"/>
    </row>
    <row r="425" spans="2:2">
      <c r="B425" s="430"/>
    </row>
    <row r="426" spans="2:2">
      <c r="B426" s="430"/>
    </row>
    <row r="427" spans="2:2">
      <c r="B427" s="430"/>
    </row>
    <row r="428" spans="2:2">
      <c r="B428" s="430"/>
    </row>
    <row r="429" spans="2:2">
      <c r="B429" s="430"/>
    </row>
    <row r="430" spans="2:2">
      <c r="B430" s="430"/>
    </row>
    <row r="431" spans="2:2">
      <c r="B431" s="430"/>
    </row>
    <row r="432" spans="2:2">
      <c r="B432" s="430"/>
    </row>
    <row r="433" spans="2:2">
      <c r="B433" s="430"/>
    </row>
    <row r="434" spans="2:2">
      <c r="B434" s="430"/>
    </row>
    <row r="435" spans="2:2">
      <c r="B435" s="430"/>
    </row>
    <row r="436" spans="2:2">
      <c r="B436" s="430"/>
    </row>
    <row r="437" spans="2:2">
      <c r="B437" s="430"/>
    </row>
    <row r="438" spans="2:2">
      <c r="B438" s="430"/>
    </row>
    <row r="439" spans="2:2">
      <c r="B439" s="430"/>
    </row>
    <row r="440" spans="2:2">
      <c r="B440" s="430"/>
    </row>
    <row r="441" spans="2:2">
      <c r="B441" s="430"/>
    </row>
    <row r="442" spans="2:2">
      <c r="B442" s="430"/>
    </row>
    <row r="443" spans="2:2">
      <c r="B443" s="430"/>
    </row>
    <row r="444" spans="2:2">
      <c r="B444" s="430"/>
    </row>
    <row r="445" spans="2:2">
      <c r="B445" s="430"/>
    </row>
    <row r="446" spans="2:2">
      <c r="B446" s="430"/>
    </row>
    <row r="447" spans="2:2">
      <c r="B447" s="430"/>
    </row>
    <row r="448" spans="2:2">
      <c r="B448" s="430"/>
    </row>
    <row r="449" spans="2:2">
      <c r="B449" s="430"/>
    </row>
    <row r="450" spans="2:2">
      <c r="B450" s="430"/>
    </row>
    <row r="451" spans="2:2">
      <c r="B451" s="430"/>
    </row>
    <row r="452" spans="2:2">
      <c r="B452" s="430"/>
    </row>
    <row r="453" spans="2:2">
      <c r="B453" s="430"/>
    </row>
    <row r="454" spans="2:2">
      <c r="B454" s="430"/>
    </row>
    <row r="455" spans="2:2">
      <c r="B455" s="430"/>
    </row>
    <row r="456" spans="2:2">
      <c r="B456" s="430"/>
    </row>
    <row r="457" spans="2:2">
      <c r="B457" s="430"/>
    </row>
    <row r="458" spans="2:2">
      <c r="B458" s="430"/>
    </row>
    <row r="459" spans="2:2">
      <c r="B459" s="430"/>
    </row>
    <row r="460" spans="2:2">
      <c r="B460" s="430"/>
    </row>
    <row r="461" spans="2:2">
      <c r="B461" s="430"/>
    </row>
    <row r="462" spans="2:2">
      <c r="B462" s="430"/>
    </row>
    <row r="463" spans="2:2">
      <c r="B463" s="430"/>
    </row>
    <row r="464" spans="2:2">
      <c r="B464" s="430"/>
    </row>
    <row r="465" spans="2:2">
      <c r="B465" s="430"/>
    </row>
    <row r="466" spans="2:2">
      <c r="B466" s="430"/>
    </row>
    <row r="467" spans="2:2">
      <c r="B467" s="430"/>
    </row>
    <row r="468" spans="2:2">
      <c r="B468" s="430"/>
    </row>
    <row r="469" spans="2:2">
      <c r="B469" s="430"/>
    </row>
    <row r="470" spans="2:2">
      <c r="B470" s="430"/>
    </row>
    <row r="471" spans="2:2">
      <c r="B471" s="430"/>
    </row>
    <row r="472" spans="2:2">
      <c r="B472" s="430"/>
    </row>
    <row r="473" spans="2:2">
      <c r="B473" s="430"/>
    </row>
    <row r="474" spans="2:2">
      <c r="B474" s="430"/>
    </row>
    <row r="475" spans="2:2">
      <c r="B475" s="430"/>
    </row>
    <row r="476" spans="2:2">
      <c r="B476" s="430"/>
    </row>
    <row r="477" spans="2:2">
      <c r="B477" s="430"/>
    </row>
    <row r="478" spans="2:2">
      <c r="B478" s="430"/>
    </row>
    <row r="479" spans="2:2">
      <c r="B479" s="430"/>
    </row>
    <row r="480" spans="2:2">
      <c r="B480" s="430"/>
    </row>
    <row r="481" spans="2:2">
      <c r="B481" s="430"/>
    </row>
    <row r="482" spans="2:2">
      <c r="B482" s="430"/>
    </row>
    <row r="483" spans="2:2">
      <c r="B483" s="430"/>
    </row>
    <row r="484" spans="2:2">
      <c r="B484" s="430"/>
    </row>
    <row r="485" spans="2:2">
      <c r="B485" s="430"/>
    </row>
    <row r="486" spans="2:2">
      <c r="B486" s="430"/>
    </row>
    <row r="487" spans="2:2">
      <c r="B487" s="430"/>
    </row>
    <row r="488" spans="2:2">
      <c r="B488" s="430"/>
    </row>
    <row r="489" spans="2:2">
      <c r="B489" s="430"/>
    </row>
    <row r="490" spans="2:2">
      <c r="B490" s="430"/>
    </row>
    <row r="491" spans="2:2">
      <c r="B491" s="430"/>
    </row>
    <row r="492" spans="2:2">
      <c r="B492" s="430"/>
    </row>
    <row r="493" spans="2:2">
      <c r="B493" s="430"/>
    </row>
    <row r="494" spans="2:2">
      <c r="B494" s="430"/>
    </row>
    <row r="495" spans="2:2">
      <c r="B495" s="430"/>
    </row>
    <row r="496" spans="2:2">
      <c r="B496" s="430"/>
    </row>
    <row r="497" spans="2:2">
      <c r="B497" s="430"/>
    </row>
    <row r="498" spans="2:2">
      <c r="B498" s="430"/>
    </row>
    <row r="499" spans="2:2">
      <c r="B499" s="430"/>
    </row>
    <row r="500" spans="2:2">
      <c r="B500" s="430"/>
    </row>
    <row r="501" spans="2:2">
      <c r="B501" s="430"/>
    </row>
    <row r="502" spans="2:2">
      <c r="B502" s="430"/>
    </row>
    <row r="503" spans="2:2">
      <c r="B503" s="430"/>
    </row>
    <row r="504" spans="2:2">
      <c r="B504" s="430"/>
    </row>
    <row r="505" spans="2:2">
      <c r="B505" s="430"/>
    </row>
    <row r="506" spans="2:2">
      <c r="B506" s="430"/>
    </row>
    <row r="507" spans="2:2">
      <c r="B507" s="430"/>
    </row>
    <row r="508" spans="2:2">
      <c r="B508" s="430"/>
    </row>
    <row r="509" spans="2:2">
      <c r="B509" s="430"/>
    </row>
    <row r="510" spans="2:2">
      <c r="B510" s="430"/>
    </row>
    <row r="511" spans="2:2">
      <c r="B511" s="430"/>
    </row>
    <row r="512" spans="2:2">
      <c r="B512" s="430"/>
    </row>
    <row r="513" spans="2:2">
      <c r="B513" s="430"/>
    </row>
    <row r="514" spans="2:2">
      <c r="B514" s="430"/>
    </row>
    <row r="515" spans="2:2">
      <c r="B515" s="430"/>
    </row>
    <row r="516" spans="2:2">
      <c r="B516" s="430"/>
    </row>
    <row r="517" spans="2:2">
      <c r="B517" s="430"/>
    </row>
    <row r="518" spans="2:2">
      <c r="B518" s="430"/>
    </row>
    <row r="519" spans="2:2">
      <c r="B519" s="430"/>
    </row>
    <row r="520" spans="2:2">
      <c r="B520" s="430"/>
    </row>
    <row r="521" spans="2:2">
      <c r="B521" s="430"/>
    </row>
    <row r="522" spans="2:2">
      <c r="B522" s="430"/>
    </row>
    <row r="523" spans="2:2">
      <c r="B523" s="430"/>
    </row>
    <row r="524" spans="2:2">
      <c r="B524" s="430"/>
    </row>
    <row r="525" spans="2:2">
      <c r="B525" s="430"/>
    </row>
    <row r="526" spans="2:2">
      <c r="B526" s="430"/>
    </row>
    <row r="527" spans="2:2">
      <c r="B527" s="430"/>
    </row>
    <row r="528" spans="2:2">
      <c r="B528" s="430"/>
    </row>
    <row r="529" spans="2:2">
      <c r="B529" s="430"/>
    </row>
    <row r="530" spans="2:2">
      <c r="B530" s="430"/>
    </row>
    <row r="531" spans="2:2">
      <c r="B531" s="430"/>
    </row>
    <row r="532" spans="2:2">
      <c r="B532" s="430"/>
    </row>
    <row r="533" spans="2:2">
      <c r="B533" s="430"/>
    </row>
    <row r="534" spans="2:2">
      <c r="B534" s="430"/>
    </row>
    <row r="535" spans="2:2">
      <c r="B535" s="430"/>
    </row>
    <row r="536" spans="2:2">
      <c r="B536" s="430"/>
    </row>
    <row r="537" spans="2:2">
      <c r="B537" s="430"/>
    </row>
    <row r="538" spans="2:2">
      <c r="B538" s="430"/>
    </row>
    <row r="539" spans="2:2">
      <c r="B539" s="430"/>
    </row>
    <row r="540" spans="2:2">
      <c r="B540" s="430"/>
    </row>
    <row r="541" spans="2:2">
      <c r="B541" s="430"/>
    </row>
    <row r="542" spans="2:2">
      <c r="B542" s="430"/>
    </row>
    <row r="543" spans="2:2">
      <c r="B543" s="430"/>
    </row>
    <row r="544" spans="2:2">
      <c r="B544" s="430"/>
    </row>
    <row r="545" spans="2:2">
      <c r="B545" s="430"/>
    </row>
    <row r="546" spans="2:2">
      <c r="B546" s="430"/>
    </row>
    <row r="547" spans="2:2">
      <c r="B547" s="430"/>
    </row>
    <row r="548" spans="2:2">
      <c r="B548" s="430"/>
    </row>
    <row r="549" spans="2:2">
      <c r="B549" s="430"/>
    </row>
    <row r="550" spans="2:2">
      <c r="B550" s="430"/>
    </row>
    <row r="551" spans="2:2">
      <c r="B551" s="430"/>
    </row>
    <row r="552" spans="2:2">
      <c r="B552" s="430"/>
    </row>
    <row r="553" spans="2:2">
      <c r="B553" s="430"/>
    </row>
    <row r="554" spans="2:2">
      <c r="B554" s="430"/>
    </row>
    <row r="555" spans="2:2">
      <c r="B555" s="430"/>
    </row>
    <row r="556" spans="2:2">
      <c r="B556" s="430"/>
    </row>
    <row r="557" spans="2:2">
      <c r="B557" s="430"/>
    </row>
    <row r="558" spans="2:2">
      <c r="B558" s="430"/>
    </row>
    <row r="559" spans="2:2">
      <c r="B559" s="430"/>
    </row>
    <row r="560" spans="2:2">
      <c r="B560" s="430"/>
    </row>
    <row r="561" spans="2:2">
      <c r="B561" s="430"/>
    </row>
    <row r="562" spans="2:2">
      <c r="B562" s="430"/>
    </row>
    <row r="563" spans="2:2">
      <c r="B563" s="430"/>
    </row>
    <row r="564" spans="2:2">
      <c r="B564" s="430"/>
    </row>
    <row r="565" spans="2:2">
      <c r="B565" s="430"/>
    </row>
    <row r="566" spans="2:2">
      <c r="B566" s="430"/>
    </row>
    <row r="567" spans="2:2">
      <c r="B567" s="430"/>
    </row>
    <row r="568" spans="2:2">
      <c r="B568" s="430"/>
    </row>
    <row r="569" spans="2:2">
      <c r="B569" s="430"/>
    </row>
    <row r="570" spans="2:2">
      <c r="B570" s="430"/>
    </row>
    <row r="571" spans="2:2">
      <c r="B571" s="430"/>
    </row>
    <row r="572" spans="2:2">
      <c r="B572" s="430"/>
    </row>
    <row r="573" spans="2:2">
      <c r="B573" s="430"/>
    </row>
    <row r="574" spans="2:2">
      <c r="B574" s="430"/>
    </row>
    <row r="575" spans="2:2">
      <c r="B575" s="430"/>
    </row>
    <row r="576" spans="2:2">
      <c r="B576" s="430"/>
    </row>
    <row r="577" spans="2:2">
      <c r="B577" s="430"/>
    </row>
    <row r="578" spans="2:2">
      <c r="B578" s="430"/>
    </row>
    <row r="579" spans="2:2">
      <c r="B579" s="430"/>
    </row>
    <row r="580" spans="2:2">
      <c r="B580" s="430"/>
    </row>
    <row r="581" spans="2:2">
      <c r="B581" s="430"/>
    </row>
    <row r="582" spans="2:2">
      <c r="B582" s="430"/>
    </row>
    <row r="583" spans="2:2">
      <c r="B583" s="430"/>
    </row>
    <row r="584" spans="2:2">
      <c r="B584" s="430"/>
    </row>
    <row r="585" spans="2:2">
      <c r="B585" s="430"/>
    </row>
    <row r="586" spans="2:2">
      <c r="B586" s="430"/>
    </row>
    <row r="587" spans="2:2">
      <c r="B587" s="430"/>
    </row>
    <row r="588" spans="2:2">
      <c r="B588" s="430"/>
    </row>
    <row r="589" spans="2:2">
      <c r="B589" s="430"/>
    </row>
    <row r="590" spans="2:2">
      <c r="B590" s="430"/>
    </row>
    <row r="591" spans="2:2">
      <c r="B591" s="430"/>
    </row>
    <row r="592" spans="2:2">
      <c r="B592" s="430"/>
    </row>
    <row r="593" spans="2:2">
      <c r="B593" s="430"/>
    </row>
    <row r="594" spans="2:2">
      <c r="B594" s="430"/>
    </row>
    <row r="595" spans="2:2">
      <c r="B595" s="430"/>
    </row>
    <row r="596" spans="2:2">
      <c r="B596" s="430"/>
    </row>
    <row r="597" spans="2:2">
      <c r="B597" s="430"/>
    </row>
    <row r="598" spans="2:2">
      <c r="B598" s="430"/>
    </row>
    <row r="599" spans="2:2">
      <c r="B599" s="430"/>
    </row>
    <row r="600" spans="2:2">
      <c r="B600" s="430"/>
    </row>
    <row r="601" spans="2:2">
      <c r="B601" s="430"/>
    </row>
    <row r="602" spans="2:2">
      <c r="B602" s="430"/>
    </row>
    <row r="603" spans="2:2">
      <c r="B603" s="430"/>
    </row>
    <row r="604" spans="2:2">
      <c r="B604" s="430"/>
    </row>
    <row r="605" spans="2:2">
      <c r="B605" s="430"/>
    </row>
    <row r="606" spans="2:2">
      <c r="B606" s="430"/>
    </row>
    <row r="607" spans="2:2">
      <c r="B607" s="430"/>
    </row>
    <row r="608" spans="2:2">
      <c r="B608" s="430"/>
    </row>
    <row r="609" spans="2:2">
      <c r="B609" s="430"/>
    </row>
    <row r="610" spans="2:2">
      <c r="B610" s="430"/>
    </row>
    <row r="611" spans="2:2">
      <c r="B611" s="430"/>
    </row>
    <row r="612" spans="2:2">
      <c r="B612" s="430"/>
    </row>
    <row r="613" spans="2:2">
      <c r="B613" s="430"/>
    </row>
    <row r="614" spans="2:2">
      <c r="B614" s="430"/>
    </row>
    <row r="615" spans="2:2">
      <c r="B615" s="430"/>
    </row>
    <row r="616" spans="2:2">
      <c r="B616" s="430"/>
    </row>
    <row r="617" spans="2:2">
      <c r="B617" s="430"/>
    </row>
    <row r="618" spans="2:2">
      <c r="B618" s="430"/>
    </row>
    <row r="619" spans="2:2">
      <c r="B619" s="430"/>
    </row>
    <row r="620" spans="2:2">
      <c r="B620" s="430"/>
    </row>
    <row r="621" spans="2:2">
      <c r="B621" s="430"/>
    </row>
    <row r="622" spans="2:2">
      <c r="B622" s="430"/>
    </row>
    <row r="623" spans="2:2">
      <c r="B623" s="430"/>
    </row>
    <row r="624" spans="2:2">
      <c r="B624" s="430"/>
    </row>
    <row r="625" spans="2:2">
      <c r="B625" s="430"/>
    </row>
    <row r="626" spans="2:2">
      <c r="B626" s="430"/>
    </row>
    <row r="627" spans="2:2">
      <c r="B627" s="430"/>
    </row>
    <row r="628" spans="2:2">
      <c r="B628" s="430"/>
    </row>
    <row r="629" spans="2:2">
      <c r="B629" s="430"/>
    </row>
    <row r="630" spans="2:2">
      <c r="B630" s="430"/>
    </row>
    <row r="631" spans="2:2">
      <c r="B631" s="430"/>
    </row>
    <row r="632" spans="2:2">
      <c r="B632" s="430"/>
    </row>
    <row r="633" spans="2:2">
      <c r="B633" s="430"/>
    </row>
    <row r="634" spans="2:2">
      <c r="B634" s="430"/>
    </row>
    <row r="635" spans="2:2">
      <c r="B635" s="430"/>
    </row>
    <row r="636" spans="2:2">
      <c r="B636" s="430"/>
    </row>
    <row r="637" spans="2:2">
      <c r="B637" s="430"/>
    </row>
    <row r="638" spans="2:2">
      <c r="B638" s="430"/>
    </row>
    <row r="639" spans="2:2">
      <c r="B639" s="430"/>
    </row>
    <row r="640" spans="2:2">
      <c r="B640" s="430"/>
    </row>
    <row r="641" spans="2:2">
      <c r="B641" s="430"/>
    </row>
    <row r="642" spans="2:2">
      <c r="B642" s="430"/>
    </row>
    <row r="643" spans="2:2">
      <c r="B643" s="430"/>
    </row>
    <row r="644" spans="2:2">
      <c r="B644" s="430"/>
    </row>
    <row r="645" spans="2:2">
      <c r="B645" s="430"/>
    </row>
    <row r="646" spans="2:2">
      <c r="B646" s="430"/>
    </row>
    <row r="647" spans="2:2">
      <c r="B647" s="430"/>
    </row>
    <row r="648" spans="2:2">
      <c r="B648" s="430"/>
    </row>
    <row r="649" spans="2:2">
      <c r="B649" s="430"/>
    </row>
    <row r="650" spans="2:2">
      <c r="B650" s="430"/>
    </row>
    <row r="651" spans="2:2">
      <c r="B651" s="430"/>
    </row>
    <row r="652" spans="2:2">
      <c r="B652" s="430"/>
    </row>
    <row r="653" spans="2:2">
      <c r="B653" s="430"/>
    </row>
    <row r="654" spans="2:2">
      <c r="B654" s="430"/>
    </row>
    <row r="655" spans="2:2">
      <c r="B655" s="430"/>
    </row>
    <row r="656" spans="2:2">
      <c r="B656" s="430"/>
    </row>
    <row r="657" spans="2:2">
      <c r="B657" s="430"/>
    </row>
    <row r="658" spans="2:2">
      <c r="B658" s="430"/>
    </row>
    <row r="659" spans="2:2">
      <c r="B659" s="430"/>
    </row>
    <row r="660" spans="2:2">
      <c r="B660" s="430"/>
    </row>
    <row r="661" spans="2:2">
      <c r="B661" s="430"/>
    </row>
    <row r="662" spans="2:2">
      <c r="B662" s="430"/>
    </row>
    <row r="663" spans="2:2">
      <c r="B663" s="430"/>
    </row>
    <row r="664" spans="2:2">
      <c r="B664" s="430"/>
    </row>
    <row r="665" spans="2:2">
      <c r="B665" s="430"/>
    </row>
    <row r="666" spans="2:2">
      <c r="B666" s="430"/>
    </row>
    <row r="667" spans="2:2">
      <c r="B667" s="430"/>
    </row>
    <row r="668" spans="2:2">
      <c r="B668" s="430"/>
    </row>
    <row r="669" spans="2:2">
      <c r="B669" s="430"/>
    </row>
    <row r="670" spans="2:2">
      <c r="B670" s="430"/>
    </row>
    <row r="671" spans="2:2">
      <c r="B671" s="430"/>
    </row>
    <row r="672" spans="2:2">
      <c r="B672" s="430"/>
    </row>
    <row r="673" spans="2:2">
      <c r="B673" s="430"/>
    </row>
    <row r="674" spans="2:2">
      <c r="B674" s="430"/>
    </row>
    <row r="675" spans="2:2">
      <c r="B675" s="430"/>
    </row>
    <row r="676" spans="2:2">
      <c r="B676" s="430"/>
    </row>
    <row r="677" spans="2:2">
      <c r="B677" s="430"/>
    </row>
    <row r="678" spans="2:2">
      <c r="B678" s="430"/>
    </row>
    <row r="679" spans="2:2">
      <c r="B679" s="430"/>
    </row>
    <row r="680" spans="2:2">
      <c r="B680" s="430"/>
    </row>
    <row r="681" spans="2:2">
      <c r="B681" s="430"/>
    </row>
    <row r="682" spans="2:2">
      <c r="B682" s="430"/>
    </row>
    <row r="683" spans="2:2">
      <c r="B683" s="430"/>
    </row>
    <row r="684" spans="2:2">
      <c r="B684" s="430"/>
    </row>
    <row r="685" spans="2:2">
      <c r="B685" s="430"/>
    </row>
    <row r="686" spans="2:2">
      <c r="B686" s="430"/>
    </row>
    <row r="687" spans="2:2">
      <c r="B687" s="430"/>
    </row>
    <row r="688" spans="2:2">
      <c r="B688" s="430"/>
    </row>
    <row r="689" spans="2:2">
      <c r="B689" s="430"/>
    </row>
    <row r="690" spans="2:2">
      <c r="B690" s="430"/>
    </row>
    <row r="691" spans="2:2">
      <c r="B691" s="430"/>
    </row>
    <row r="692" spans="2:2">
      <c r="B692" s="430"/>
    </row>
    <row r="693" spans="2:2">
      <c r="B693" s="430"/>
    </row>
    <row r="694" spans="2:2">
      <c r="B694" s="430"/>
    </row>
    <row r="695" spans="2:2">
      <c r="B695" s="430"/>
    </row>
    <row r="696" spans="2:2">
      <c r="B696" s="430"/>
    </row>
    <row r="697" spans="2:2">
      <c r="B697" s="430"/>
    </row>
    <row r="698" spans="2:2">
      <c r="B698" s="430"/>
    </row>
    <row r="699" spans="2:2">
      <c r="B699" s="430"/>
    </row>
    <row r="700" spans="2:2">
      <c r="B700" s="430"/>
    </row>
    <row r="701" spans="2:2">
      <c r="B701" s="430"/>
    </row>
    <row r="702" spans="2:2">
      <c r="B702" s="430"/>
    </row>
    <row r="703" spans="2:2">
      <c r="B703" s="430"/>
    </row>
    <row r="704" spans="2:2">
      <c r="B704" s="430"/>
    </row>
    <row r="705" spans="2:2">
      <c r="B705" s="430"/>
    </row>
    <row r="706" spans="2:2">
      <c r="B706" s="430"/>
    </row>
    <row r="707" spans="2:2">
      <c r="B707" s="430"/>
    </row>
    <row r="708" spans="2:2">
      <c r="B708" s="430"/>
    </row>
    <row r="709" spans="2:2">
      <c r="B709" s="430"/>
    </row>
    <row r="710" spans="2:2">
      <c r="B710" s="430"/>
    </row>
    <row r="711" spans="2:2">
      <c r="B711" s="430"/>
    </row>
    <row r="712" spans="2:2">
      <c r="B712" s="430"/>
    </row>
    <row r="713" spans="2:2">
      <c r="B713" s="430"/>
    </row>
    <row r="714" spans="2:2">
      <c r="B714" s="430"/>
    </row>
    <row r="715" spans="2:2">
      <c r="B715" s="430"/>
    </row>
    <row r="716" spans="2:2">
      <c r="B716" s="430"/>
    </row>
    <row r="717" spans="2:2">
      <c r="B717" s="430"/>
    </row>
    <row r="718" spans="2:2">
      <c r="B718" s="430"/>
    </row>
    <row r="719" spans="2:2">
      <c r="B719" s="430"/>
    </row>
    <row r="720" spans="2:2">
      <c r="B720" s="430"/>
    </row>
    <row r="721" spans="2:2">
      <c r="B721" s="430"/>
    </row>
    <row r="722" spans="2:2">
      <c r="B722" s="430"/>
    </row>
    <row r="723" spans="2:2">
      <c r="B723" s="430"/>
    </row>
    <row r="724" spans="2:2">
      <c r="B724" s="430"/>
    </row>
    <row r="725" spans="2:2">
      <c r="B725" s="430"/>
    </row>
    <row r="726" spans="2:2">
      <c r="B726" s="430"/>
    </row>
    <row r="727" spans="2:2">
      <c r="B727" s="430"/>
    </row>
    <row r="728" spans="2:2">
      <c r="B728" s="430"/>
    </row>
    <row r="729" spans="2:2">
      <c r="B729" s="430"/>
    </row>
    <row r="730" spans="2:2">
      <c r="B730" s="430"/>
    </row>
    <row r="731" spans="2:2">
      <c r="B731" s="430"/>
    </row>
    <row r="732" spans="2:2">
      <c r="B732" s="430"/>
    </row>
    <row r="733" spans="2:2">
      <c r="B733" s="430"/>
    </row>
    <row r="734" spans="2:2">
      <c r="B734" s="430"/>
    </row>
    <row r="735" spans="2:2">
      <c r="B735" s="430"/>
    </row>
    <row r="736" spans="2:2">
      <c r="B736" s="430"/>
    </row>
    <row r="737" spans="2:2">
      <c r="B737" s="430"/>
    </row>
    <row r="738" spans="2:2">
      <c r="B738" s="430"/>
    </row>
    <row r="739" spans="2:2">
      <c r="B739" s="430"/>
    </row>
    <row r="740" spans="2:2">
      <c r="B740" s="430"/>
    </row>
    <row r="741" spans="2:2">
      <c r="B741" s="430"/>
    </row>
    <row r="742" spans="2:2">
      <c r="B742" s="430"/>
    </row>
    <row r="743" spans="2:2">
      <c r="B743" s="430"/>
    </row>
    <row r="744" spans="2:2">
      <c r="B744" s="430"/>
    </row>
    <row r="745" spans="2:2">
      <c r="B745" s="430"/>
    </row>
    <row r="746" spans="2:2">
      <c r="B746" s="430"/>
    </row>
    <row r="747" spans="2:2">
      <c r="B747" s="430"/>
    </row>
    <row r="748" spans="2:2">
      <c r="B748" s="430"/>
    </row>
    <row r="749" spans="2:2">
      <c r="B749" s="430"/>
    </row>
    <row r="750" spans="2:2">
      <c r="B750" s="430"/>
    </row>
    <row r="751" spans="2:2">
      <c r="B751" s="430"/>
    </row>
    <row r="752" spans="2:2">
      <c r="B752" s="430"/>
    </row>
    <row r="753" spans="2:2">
      <c r="B753" s="430"/>
    </row>
    <row r="754" spans="2:2">
      <c r="B754" s="430"/>
    </row>
    <row r="755" spans="2:2">
      <c r="B755" s="430"/>
    </row>
    <row r="756" spans="2:2">
      <c r="B756" s="430"/>
    </row>
    <row r="757" spans="2:2">
      <c r="B757" s="430"/>
    </row>
    <row r="758" spans="2:2">
      <c r="B758" s="430"/>
    </row>
    <row r="759" spans="2:2">
      <c r="B759" s="430"/>
    </row>
    <row r="760" spans="2:2">
      <c r="B760" s="430"/>
    </row>
    <row r="761" spans="2:2">
      <c r="B761" s="430"/>
    </row>
    <row r="762" spans="2:2">
      <c r="B762" s="430"/>
    </row>
    <row r="763" spans="2:2">
      <c r="B763" s="430"/>
    </row>
    <row r="764" spans="2:2">
      <c r="B764" s="430"/>
    </row>
    <row r="765" spans="2:2">
      <c r="B765" s="430"/>
    </row>
    <row r="766" spans="2:2">
      <c r="B766" s="430"/>
    </row>
    <row r="767" spans="2:2">
      <c r="B767" s="430"/>
    </row>
    <row r="768" spans="2:2">
      <c r="B768" s="430"/>
    </row>
    <row r="769" spans="2:2">
      <c r="B769" s="430"/>
    </row>
    <row r="770" spans="2:2">
      <c r="B770" s="430"/>
    </row>
    <row r="771" spans="2:2">
      <c r="B771" s="430"/>
    </row>
    <row r="772" spans="2:2">
      <c r="B772" s="430"/>
    </row>
    <row r="773" spans="2:2">
      <c r="B773" s="430"/>
    </row>
    <row r="774" spans="2:2">
      <c r="B774" s="430"/>
    </row>
    <row r="775" spans="2:2">
      <c r="B775" s="430"/>
    </row>
    <row r="776" spans="2:2">
      <c r="B776" s="430"/>
    </row>
    <row r="777" spans="2:2">
      <c r="B777" s="430"/>
    </row>
    <row r="778" spans="2:2">
      <c r="B778" s="430"/>
    </row>
    <row r="779" spans="2:2">
      <c r="B779" s="430"/>
    </row>
    <row r="780" spans="2:2">
      <c r="B780" s="430"/>
    </row>
    <row r="781" spans="2:2">
      <c r="B781" s="430"/>
    </row>
    <row r="782" spans="2:2">
      <c r="B782" s="430"/>
    </row>
    <row r="783" spans="2:2">
      <c r="B783" s="430"/>
    </row>
    <row r="784" spans="2:2">
      <c r="B784" s="430"/>
    </row>
    <row r="785" spans="2:2">
      <c r="B785" s="430"/>
    </row>
    <row r="786" spans="2:2">
      <c r="B786" s="430"/>
    </row>
    <row r="787" spans="2:2">
      <c r="B787" s="430"/>
    </row>
    <row r="788" spans="2:2">
      <c r="B788" s="430"/>
    </row>
    <row r="789" spans="2:2">
      <c r="B789" s="430"/>
    </row>
    <row r="790" spans="2:2">
      <c r="B790" s="430"/>
    </row>
    <row r="791" spans="2:2">
      <c r="B791" s="430"/>
    </row>
    <row r="792" spans="2:2">
      <c r="B792" s="430"/>
    </row>
    <row r="793" spans="2:2">
      <c r="B793" s="430"/>
    </row>
    <row r="794" spans="2:2">
      <c r="B794" s="430"/>
    </row>
    <row r="795" spans="2:2">
      <c r="B795" s="430"/>
    </row>
    <row r="796" spans="2:2">
      <c r="B796" s="430"/>
    </row>
    <row r="797" spans="2:2">
      <c r="B797" s="430"/>
    </row>
    <row r="798" spans="2:2">
      <c r="B798" s="430"/>
    </row>
    <row r="799" spans="2:2">
      <c r="B799" s="430"/>
    </row>
    <row r="800" spans="2:2">
      <c r="B800" s="430"/>
    </row>
    <row r="801" spans="2:2">
      <c r="B801" s="430"/>
    </row>
    <row r="802" spans="2:2">
      <c r="B802" s="430"/>
    </row>
    <row r="803" spans="2:2">
      <c r="B803" s="430"/>
    </row>
    <row r="804" spans="2:2">
      <c r="B804" s="430"/>
    </row>
    <row r="805" spans="2:2">
      <c r="B805" s="430"/>
    </row>
    <row r="806" spans="2:2">
      <c r="B806" s="430"/>
    </row>
    <row r="807" spans="2:2">
      <c r="B807" s="430"/>
    </row>
    <row r="808" spans="2:2">
      <c r="B808" s="430"/>
    </row>
    <row r="809" spans="2:2">
      <c r="B809" s="430"/>
    </row>
    <row r="810" spans="2:2">
      <c r="B810" s="430"/>
    </row>
    <row r="811" spans="2:2">
      <c r="B811" s="430"/>
    </row>
    <row r="812" spans="2:2">
      <c r="B812" s="430"/>
    </row>
    <row r="813" spans="2:2">
      <c r="B813" s="430"/>
    </row>
    <row r="814" spans="2:2">
      <c r="B814" s="430"/>
    </row>
    <row r="815" spans="2:2">
      <c r="B815" s="430"/>
    </row>
    <row r="816" spans="2:2">
      <c r="B816" s="430"/>
    </row>
    <row r="817" spans="2:2">
      <c r="B817" s="430"/>
    </row>
    <row r="818" spans="2:2">
      <c r="B818" s="430"/>
    </row>
    <row r="819" spans="2:2">
      <c r="B819" s="430"/>
    </row>
    <row r="820" spans="2:2">
      <c r="B820" s="430"/>
    </row>
    <row r="821" spans="2:2">
      <c r="B821" s="430"/>
    </row>
    <row r="822" spans="2:2">
      <c r="B822" s="430"/>
    </row>
    <row r="823" spans="2:2">
      <c r="B823" s="430"/>
    </row>
    <row r="824" spans="2:2">
      <c r="B824" s="430"/>
    </row>
    <row r="825" spans="2:2">
      <c r="B825" s="430"/>
    </row>
    <row r="826" spans="2:2">
      <c r="B826" s="430"/>
    </row>
    <row r="827" spans="2:2">
      <c r="B827" s="430"/>
    </row>
    <row r="828" spans="2:2">
      <c r="B828" s="430"/>
    </row>
    <row r="829" spans="2:2">
      <c r="B829" s="430"/>
    </row>
    <row r="830" spans="2:2">
      <c r="B830" s="430"/>
    </row>
    <row r="831" spans="2:2">
      <c r="B831" s="430"/>
    </row>
    <row r="832" spans="2:2">
      <c r="B832" s="430"/>
    </row>
    <row r="833" spans="2:2">
      <c r="B833" s="430"/>
    </row>
    <row r="834" spans="2:2">
      <c r="B834" s="430"/>
    </row>
    <row r="835" spans="2:2">
      <c r="B835" s="430"/>
    </row>
    <row r="836" spans="2:2">
      <c r="B836" s="430"/>
    </row>
    <row r="837" spans="2:2">
      <c r="B837" s="430"/>
    </row>
    <row r="838" spans="2:2">
      <c r="B838" s="430"/>
    </row>
    <row r="839" spans="2:2">
      <c r="B839" s="430"/>
    </row>
    <row r="840" spans="2:2">
      <c r="B840" s="430"/>
    </row>
    <row r="841" spans="2:2">
      <c r="B841" s="430"/>
    </row>
    <row r="842" spans="2:2">
      <c r="B842" s="430"/>
    </row>
    <row r="843" spans="2:2">
      <c r="B843" s="430"/>
    </row>
    <row r="844" spans="2:2">
      <c r="B844" s="430"/>
    </row>
    <row r="845" spans="2:2">
      <c r="B845" s="430"/>
    </row>
    <row r="846" spans="2:2">
      <c r="B846" s="430"/>
    </row>
    <row r="847" spans="2:2">
      <c r="B847" s="430"/>
    </row>
    <row r="848" spans="2:2">
      <c r="B848" s="430"/>
    </row>
    <row r="849" spans="2:2">
      <c r="B849" s="430"/>
    </row>
    <row r="850" spans="2:2">
      <c r="B850" s="430"/>
    </row>
    <row r="851" spans="2:2">
      <c r="B851" s="430"/>
    </row>
    <row r="852" spans="2:2">
      <c r="B852" s="430"/>
    </row>
    <row r="853" spans="2:2">
      <c r="B853" s="430"/>
    </row>
    <row r="854" spans="2:2">
      <c r="B854" s="430"/>
    </row>
    <row r="855" spans="2:2">
      <c r="B855" s="430"/>
    </row>
    <row r="856" spans="2:2">
      <c r="B856" s="430"/>
    </row>
    <row r="857" spans="2:2">
      <c r="B857" s="430"/>
    </row>
    <row r="858" spans="2:2">
      <c r="B858" s="430"/>
    </row>
    <row r="859" spans="2:2">
      <c r="B859" s="430"/>
    </row>
    <row r="860" spans="2:2">
      <c r="B860" s="430"/>
    </row>
    <row r="861" spans="2:2">
      <c r="B861" s="430"/>
    </row>
    <row r="862" spans="2:2">
      <c r="B862" s="430"/>
    </row>
    <row r="863" spans="2:2">
      <c r="B863" s="430"/>
    </row>
    <row r="864" spans="2:2">
      <c r="B864" s="430"/>
    </row>
    <row r="865" spans="2:2">
      <c r="B865" s="430"/>
    </row>
    <row r="866" spans="2:2">
      <c r="B866" s="430"/>
    </row>
    <row r="867" spans="2:2">
      <c r="B867" s="430"/>
    </row>
    <row r="868" spans="2:2">
      <c r="B868" s="430"/>
    </row>
    <row r="869" spans="2:2">
      <c r="B869" s="430"/>
    </row>
    <row r="870" spans="2:2">
      <c r="B870" s="430"/>
    </row>
    <row r="871" spans="2:2">
      <c r="B871" s="430"/>
    </row>
    <row r="872" spans="2:2">
      <c r="B872" s="430"/>
    </row>
    <row r="873" spans="2:2">
      <c r="B873" s="430"/>
    </row>
    <row r="874" spans="2:2">
      <c r="B874" s="430"/>
    </row>
    <row r="875" spans="2:2">
      <c r="B875" s="430"/>
    </row>
    <row r="876" spans="2:2">
      <c r="B876" s="430"/>
    </row>
    <row r="877" spans="2:2">
      <c r="B877" s="430"/>
    </row>
    <row r="878" spans="2:2">
      <c r="B878" s="430"/>
    </row>
    <row r="879" spans="2:2">
      <c r="B879" s="430"/>
    </row>
    <row r="880" spans="2:2">
      <c r="B880" s="430"/>
    </row>
    <row r="881" spans="2:2">
      <c r="B881" s="430"/>
    </row>
    <row r="882" spans="2:2">
      <c r="B882" s="430"/>
    </row>
    <row r="883" spans="2:2">
      <c r="B883" s="430"/>
    </row>
    <row r="884" spans="2:2">
      <c r="B884" s="430"/>
    </row>
    <row r="885" spans="2:2">
      <c r="B885" s="430"/>
    </row>
    <row r="886" spans="2:2">
      <c r="B886" s="430"/>
    </row>
    <row r="887" spans="2:2">
      <c r="B887" s="430"/>
    </row>
    <row r="888" spans="2:2">
      <c r="B888" s="430"/>
    </row>
    <row r="889" spans="2:2">
      <c r="B889" s="430"/>
    </row>
    <row r="890" spans="2:2">
      <c r="B890" s="430"/>
    </row>
    <row r="891" spans="2:2">
      <c r="B891" s="430"/>
    </row>
    <row r="892" spans="2:2">
      <c r="B892" s="430"/>
    </row>
    <row r="893" spans="2:2">
      <c r="B893" s="430"/>
    </row>
    <row r="894" spans="2:2">
      <c r="B894" s="430"/>
    </row>
    <row r="895" spans="2:2">
      <c r="B895" s="430"/>
    </row>
    <row r="896" spans="2:2">
      <c r="B896" s="430"/>
    </row>
    <row r="897" spans="2:2">
      <c r="B897" s="430"/>
    </row>
    <row r="898" spans="2:2">
      <c r="B898" s="430"/>
    </row>
    <row r="899" spans="2:2">
      <c r="B899" s="430"/>
    </row>
    <row r="900" spans="2:2">
      <c r="B900" s="430"/>
    </row>
    <row r="901" spans="2:2">
      <c r="B901" s="430"/>
    </row>
    <row r="902" spans="2:2">
      <c r="B902" s="430"/>
    </row>
    <row r="903" spans="2:2">
      <c r="B903" s="430"/>
    </row>
    <row r="904" spans="2:2">
      <c r="B904" s="430"/>
    </row>
    <row r="905" spans="2:2">
      <c r="B905" s="430"/>
    </row>
    <row r="906" spans="2:2">
      <c r="B906" s="430"/>
    </row>
    <row r="907" spans="2:2">
      <c r="B907" s="430"/>
    </row>
    <row r="908" spans="2:2">
      <c r="B908" s="430"/>
    </row>
    <row r="909" spans="2:2">
      <c r="B909" s="430"/>
    </row>
    <row r="910" spans="2:2">
      <c r="B910" s="430"/>
    </row>
    <row r="911" spans="2:2">
      <c r="B911" s="430"/>
    </row>
    <row r="912" spans="2:2">
      <c r="B912" s="430"/>
    </row>
    <row r="913" spans="2:2">
      <c r="B913" s="430"/>
    </row>
    <row r="914" spans="2:2">
      <c r="B914" s="430"/>
    </row>
    <row r="915" spans="2:2">
      <c r="B915" s="430"/>
    </row>
    <row r="916" spans="2:2">
      <c r="B916" s="430"/>
    </row>
    <row r="917" spans="2:2">
      <c r="B917" s="430"/>
    </row>
    <row r="918" spans="2:2">
      <c r="B918" s="430"/>
    </row>
    <row r="919" spans="2:2">
      <c r="B919" s="430"/>
    </row>
    <row r="920" spans="2:2">
      <c r="B920" s="430"/>
    </row>
    <row r="921" spans="2:2">
      <c r="B921" s="430"/>
    </row>
    <row r="922" spans="2:2">
      <c r="B922" s="430"/>
    </row>
    <row r="923" spans="2:2">
      <c r="B923" s="430"/>
    </row>
    <row r="924" spans="2:2">
      <c r="B924" s="430"/>
    </row>
    <row r="925" spans="2:2">
      <c r="B925" s="430"/>
    </row>
    <row r="926" spans="2:2">
      <c r="B926" s="430"/>
    </row>
    <row r="927" spans="2:2">
      <c r="B927" s="430"/>
    </row>
    <row r="928" spans="2:2">
      <c r="B928" s="430"/>
    </row>
    <row r="929" spans="2:2">
      <c r="B929" s="430"/>
    </row>
    <row r="930" spans="2:2">
      <c r="B930" s="430"/>
    </row>
    <row r="931" spans="2:2">
      <c r="B931" s="430"/>
    </row>
    <row r="932" spans="2:2">
      <c r="B932" s="430"/>
    </row>
    <row r="933" spans="2:2">
      <c r="B933" s="430"/>
    </row>
    <row r="934" spans="2:2">
      <c r="B934" s="430"/>
    </row>
    <row r="935" spans="2:2">
      <c r="B935" s="430"/>
    </row>
    <row r="936" spans="2:2">
      <c r="B936" s="430"/>
    </row>
    <row r="937" spans="2:2">
      <c r="B937" s="430"/>
    </row>
    <row r="938" spans="2:2">
      <c r="B938" s="430"/>
    </row>
    <row r="939" spans="2:2">
      <c r="B939" s="430"/>
    </row>
    <row r="940" spans="2:2">
      <c r="B940" s="430"/>
    </row>
    <row r="941" spans="2:2">
      <c r="B941" s="430"/>
    </row>
    <row r="942" spans="2:2">
      <c r="B942" s="430"/>
    </row>
    <row r="943" spans="2:2">
      <c r="B943" s="430"/>
    </row>
    <row r="944" spans="2:2">
      <c r="B944" s="430"/>
    </row>
    <row r="945" spans="2:2">
      <c r="B945" s="430"/>
    </row>
    <row r="946" spans="2:2">
      <c r="B946" s="430"/>
    </row>
    <row r="947" spans="2:2">
      <c r="B947" s="430"/>
    </row>
    <row r="948" spans="2:2">
      <c r="B948" s="430"/>
    </row>
    <row r="949" spans="2:2">
      <c r="B949" s="430"/>
    </row>
    <row r="950" spans="2:2">
      <c r="B950" s="430"/>
    </row>
    <row r="951" spans="2:2">
      <c r="B951" s="430"/>
    </row>
    <row r="952" spans="2:2">
      <c r="B952" s="430"/>
    </row>
    <row r="953" spans="2:2">
      <c r="B953" s="430"/>
    </row>
    <row r="954" spans="2:2">
      <c r="B954" s="430"/>
    </row>
    <row r="955" spans="2:2">
      <c r="B955" s="430"/>
    </row>
    <row r="956" spans="2:2">
      <c r="B956" s="430"/>
    </row>
    <row r="957" spans="2:2">
      <c r="B957" s="430"/>
    </row>
    <row r="958" spans="2:2">
      <c r="B958" s="430"/>
    </row>
    <row r="959" spans="2:2">
      <c r="B959" s="430"/>
    </row>
    <row r="960" spans="2:2">
      <c r="B960" s="430"/>
    </row>
    <row r="961" spans="2:2">
      <c r="B961" s="430"/>
    </row>
    <row r="962" spans="2:2">
      <c r="B962" s="430"/>
    </row>
    <row r="963" spans="2:2">
      <c r="B963" s="430"/>
    </row>
    <row r="964" spans="2:2">
      <c r="B964" s="430"/>
    </row>
    <row r="965" spans="2:2">
      <c r="B965" s="430"/>
    </row>
    <row r="966" spans="2:2">
      <c r="B966" s="430"/>
    </row>
    <row r="967" spans="2:2">
      <c r="B967" s="430"/>
    </row>
    <row r="968" spans="2:2">
      <c r="B968" s="430"/>
    </row>
    <row r="969" spans="2:2">
      <c r="B969" s="430"/>
    </row>
    <row r="970" spans="2:2">
      <c r="B970" s="430"/>
    </row>
    <row r="971" spans="2:2">
      <c r="B971" s="430"/>
    </row>
    <row r="972" spans="2:2">
      <c r="B972" s="430"/>
    </row>
    <row r="973" spans="2:2">
      <c r="B973" s="430"/>
    </row>
    <row r="974" spans="2:2">
      <c r="B974" s="430"/>
    </row>
    <row r="975" spans="2:2">
      <c r="B975" s="430"/>
    </row>
    <row r="976" spans="2:2">
      <c r="B976" s="430"/>
    </row>
    <row r="977" spans="2:2">
      <c r="B977" s="430"/>
    </row>
    <row r="978" spans="2:2">
      <c r="B978" s="430"/>
    </row>
    <row r="979" spans="2:2">
      <c r="B979" s="430"/>
    </row>
    <row r="980" spans="2:2">
      <c r="B980" s="430"/>
    </row>
    <row r="981" spans="2:2">
      <c r="B981" s="430"/>
    </row>
    <row r="982" spans="2:2">
      <c r="B982" s="430"/>
    </row>
    <row r="983" spans="2:2">
      <c r="B983" s="430"/>
    </row>
    <row r="984" spans="2:2">
      <c r="B984" s="430"/>
    </row>
    <row r="985" spans="2:2">
      <c r="B985" s="430"/>
    </row>
    <row r="986" spans="2:2">
      <c r="B986" s="430"/>
    </row>
    <row r="987" spans="2:2">
      <c r="B987" s="430"/>
    </row>
    <row r="988" spans="2:2">
      <c r="B988" s="430"/>
    </row>
    <row r="989" spans="2:2">
      <c r="B989" s="430"/>
    </row>
    <row r="990" spans="2:2">
      <c r="B990" s="430"/>
    </row>
    <row r="991" spans="2:2">
      <c r="B991" s="430"/>
    </row>
    <row r="992" spans="2:2">
      <c r="B992" s="430"/>
    </row>
    <row r="993" spans="2:2">
      <c r="B993" s="430"/>
    </row>
    <row r="994" spans="2:2">
      <c r="B994" s="430"/>
    </row>
    <row r="995" spans="2:2">
      <c r="B995" s="430"/>
    </row>
    <row r="996" spans="2:2">
      <c r="B996" s="430"/>
    </row>
    <row r="997" spans="2:2">
      <c r="B997" s="430"/>
    </row>
    <row r="998" spans="2:2">
      <c r="B998" s="430"/>
    </row>
    <row r="999" spans="2:2">
      <c r="B999" s="430"/>
    </row>
    <row r="1000" spans="2:2">
      <c r="B1000" s="430"/>
    </row>
    <row r="1001" spans="2:2">
      <c r="B1001" s="430"/>
    </row>
    <row r="1002" spans="2:2">
      <c r="B1002" s="430"/>
    </row>
    <row r="1003" spans="2:2">
      <c r="B1003" s="430"/>
    </row>
    <row r="1004" spans="2:2">
      <c r="B1004" s="430"/>
    </row>
    <row r="1005" spans="2:2">
      <c r="B1005" s="430"/>
    </row>
    <row r="1006" spans="2:2">
      <c r="B1006" s="430"/>
    </row>
    <row r="1007" spans="2:2">
      <c r="B1007" s="430"/>
    </row>
    <row r="1008" spans="2:2">
      <c r="B1008" s="430"/>
    </row>
    <row r="1009" spans="2:2">
      <c r="B1009" s="430"/>
    </row>
    <row r="1010" spans="2:2">
      <c r="B1010" s="430"/>
    </row>
    <row r="1011" spans="2:2">
      <c r="B1011" s="430"/>
    </row>
    <row r="1012" spans="2:2">
      <c r="B1012" s="430"/>
    </row>
    <row r="1013" spans="2:2">
      <c r="B1013" s="430"/>
    </row>
    <row r="1014" spans="2:2">
      <c r="B1014" s="430"/>
    </row>
    <row r="1015" spans="2:2">
      <c r="B1015" s="430"/>
    </row>
    <row r="1016" spans="2:2">
      <c r="B1016" s="430"/>
    </row>
    <row r="1017" spans="2:2">
      <c r="B1017" s="430"/>
    </row>
    <row r="1018" spans="2:2">
      <c r="B1018" s="430"/>
    </row>
    <row r="1019" spans="2:2">
      <c r="B1019" s="430"/>
    </row>
    <row r="1020" spans="2:2">
      <c r="B1020" s="430"/>
    </row>
    <row r="1021" spans="2:2">
      <c r="B1021" s="430"/>
    </row>
    <row r="1022" spans="2:2">
      <c r="B1022" s="430"/>
    </row>
    <row r="1023" spans="2:2">
      <c r="B1023" s="430"/>
    </row>
    <row r="1024" spans="2:2">
      <c r="B1024" s="430"/>
    </row>
    <row r="1025" spans="2:2">
      <c r="B1025" s="430"/>
    </row>
    <row r="1026" spans="2:2">
      <c r="B1026" s="430"/>
    </row>
    <row r="1027" spans="2:2">
      <c r="B1027" s="430"/>
    </row>
    <row r="1028" spans="2:2">
      <c r="B1028" s="430"/>
    </row>
    <row r="1029" spans="2:2">
      <c r="B1029" s="430"/>
    </row>
    <row r="1030" spans="2:2">
      <c r="B1030" s="430"/>
    </row>
    <row r="1031" spans="2:2">
      <c r="B1031" s="430"/>
    </row>
    <row r="1032" spans="2:2">
      <c r="B1032" s="430"/>
    </row>
    <row r="1033" spans="2:2">
      <c r="B1033" s="430"/>
    </row>
    <row r="1034" spans="2:2">
      <c r="B1034" s="430"/>
    </row>
    <row r="1035" spans="2:2">
      <c r="B1035" s="430"/>
    </row>
    <row r="1036" spans="2:2">
      <c r="B1036" s="430"/>
    </row>
    <row r="1037" spans="2:2">
      <c r="B1037" s="430"/>
    </row>
    <row r="1038" spans="2:2">
      <c r="B1038" s="430"/>
    </row>
    <row r="1039" spans="2:2">
      <c r="B1039" s="430"/>
    </row>
    <row r="1040" spans="2:2">
      <c r="B1040" s="430"/>
    </row>
    <row r="1041" spans="2:2">
      <c r="B1041" s="430"/>
    </row>
    <row r="1042" spans="2:2">
      <c r="B1042" s="430"/>
    </row>
    <row r="1043" spans="2:2">
      <c r="B1043" s="430"/>
    </row>
    <row r="1044" spans="2:2">
      <c r="B1044" s="430"/>
    </row>
    <row r="1045" spans="2:2">
      <c r="B1045" s="430"/>
    </row>
    <row r="1046" spans="2:2">
      <c r="B1046" s="430"/>
    </row>
    <row r="1047" spans="2:2">
      <c r="B1047" s="430"/>
    </row>
    <row r="1048" spans="2:2">
      <c r="B1048" s="430"/>
    </row>
    <row r="1049" spans="2:2">
      <c r="B1049" s="430"/>
    </row>
    <row r="1050" spans="2:2">
      <c r="B1050" s="430"/>
    </row>
    <row r="1051" spans="2:2">
      <c r="B1051" s="430"/>
    </row>
    <row r="1052" spans="2:2">
      <c r="B1052" s="430"/>
    </row>
    <row r="1053" spans="2:2">
      <c r="B1053" s="430"/>
    </row>
    <row r="1054" spans="2:2">
      <c r="B1054" s="430"/>
    </row>
    <row r="1055" spans="2:2">
      <c r="B1055" s="430"/>
    </row>
    <row r="1056" spans="2:2">
      <c r="B1056" s="430"/>
    </row>
    <row r="1057" spans="2:2">
      <c r="B1057" s="430"/>
    </row>
    <row r="1058" spans="2:2">
      <c r="B1058" s="430"/>
    </row>
    <row r="1059" spans="2:2">
      <c r="B1059" s="430"/>
    </row>
    <row r="1060" spans="2:2">
      <c r="B1060" s="430"/>
    </row>
    <row r="1061" spans="2:2">
      <c r="B1061" s="430"/>
    </row>
    <row r="1062" spans="2:2">
      <c r="B1062" s="430"/>
    </row>
    <row r="1063" spans="2:2">
      <c r="B1063" s="430"/>
    </row>
    <row r="1064" spans="2:2">
      <c r="B1064" s="430"/>
    </row>
    <row r="1065" spans="2:2">
      <c r="B1065" s="430"/>
    </row>
    <row r="1066" spans="2:2">
      <c r="B1066" s="430"/>
    </row>
    <row r="1067" spans="2:2">
      <c r="B1067" s="430"/>
    </row>
    <row r="1068" spans="2:2">
      <c r="B1068" s="430"/>
    </row>
    <row r="1069" spans="2:2">
      <c r="B1069" s="430"/>
    </row>
    <row r="1070" spans="2:2">
      <c r="B1070" s="430"/>
    </row>
    <row r="1071" spans="2:2">
      <c r="B1071" s="430"/>
    </row>
    <row r="1072" spans="2:2">
      <c r="B1072" s="430"/>
    </row>
    <row r="1073" spans="2:2">
      <c r="B1073" s="430"/>
    </row>
    <row r="1074" spans="2:2">
      <c r="B1074" s="430"/>
    </row>
    <row r="1075" spans="2:2">
      <c r="B1075" s="430"/>
    </row>
    <row r="1076" spans="2:2">
      <c r="B1076" s="430"/>
    </row>
    <row r="1077" spans="2:2">
      <c r="B1077" s="430"/>
    </row>
    <row r="1078" spans="2:2">
      <c r="B1078" s="430"/>
    </row>
    <row r="1079" spans="2:2">
      <c r="B1079" s="430"/>
    </row>
    <row r="1080" spans="2:2">
      <c r="B1080" s="430"/>
    </row>
    <row r="1081" spans="2:2">
      <c r="B1081" s="430"/>
    </row>
    <row r="1082" spans="2:2">
      <c r="B1082" s="430"/>
    </row>
    <row r="1083" spans="2:2">
      <c r="B1083" s="430"/>
    </row>
    <row r="1084" spans="2:2">
      <c r="B1084" s="430"/>
    </row>
    <row r="1085" spans="2:2">
      <c r="B1085" s="430"/>
    </row>
    <row r="1086" spans="2:2">
      <c r="B1086" s="430"/>
    </row>
    <row r="1087" spans="2:2">
      <c r="B1087" s="430"/>
    </row>
    <row r="1088" spans="2:2">
      <c r="B1088" s="430"/>
    </row>
    <row r="1089" spans="2:2">
      <c r="B1089" s="430"/>
    </row>
    <row r="1090" spans="2:2">
      <c r="B1090" s="430"/>
    </row>
    <row r="1091" spans="2:2">
      <c r="B1091" s="430"/>
    </row>
    <row r="1092" spans="2:2">
      <c r="B1092" s="430"/>
    </row>
    <row r="1093" spans="2:2">
      <c r="B1093" s="430"/>
    </row>
    <row r="1094" spans="2:2">
      <c r="B1094" s="430"/>
    </row>
    <row r="1095" spans="2:2">
      <c r="B1095" s="430"/>
    </row>
    <row r="1096" spans="2:2">
      <c r="B1096" s="430"/>
    </row>
    <row r="1097" spans="2:2">
      <c r="B1097" s="430"/>
    </row>
    <row r="1098" spans="2:2">
      <c r="B1098" s="430"/>
    </row>
    <row r="1099" spans="2:2">
      <c r="B1099" s="430"/>
    </row>
    <row r="1100" spans="2:2">
      <c r="B1100" s="430"/>
    </row>
    <row r="1101" spans="2:2">
      <c r="B1101" s="430"/>
    </row>
    <row r="1102" spans="2:2">
      <c r="B1102" s="430"/>
    </row>
    <row r="1103" spans="2:2">
      <c r="B1103" s="430"/>
    </row>
    <row r="1104" spans="2:2">
      <c r="B1104" s="430"/>
    </row>
    <row r="1105" spans="2:2">
      <c r="B1105" s="430"/>
    </row>
    <row r="1106" spans="2:2">
      <c r="B1106" s="430"/>
    </row>
    <row r="1107" spans="2:2">
      <c r="B1107" s="430"/>
    </row>
    <row r="1108" spans="2:2">
      <c r="B1108" s="430"/>
    </row>
    <row r="1109" spans="2:2">
      <c r="B1109" s="430"/>
    </row>
    <row r="1110" spans="2:2">
      <c r="B1110" s="430"/>
    </row>
    <row r="1111" spans="2:2">
      <c r="B1111" s="430"/>
    </row>
    <row r="1112" spans="2:2">
      <c r="B1112" s="430"/>
    </row>
    <row r="1113" spans="2:2">
      <c r="B1113" s="430"/>
    </row>
    <row r="1114" spans="2:2">
      <c r="B1114" s="430"/>
    </row>
    <row r="1115" spans="2:2">
      <c r="B1115" s="430"/>
    </row>
    <row r="1116" spans="2:2">
      <c r="B1116" s="430"/>
    </row>
    <row r="1117" spans="2:2">
      <c r="B1117" s="430"/>
    </row>
    <row r="1118" spans="2:2">
      <c r="B1118" s="430"/>
    </row>
    <row r="1119" spans="2:2">
      <c r="B1119" s="430"/>
    </row>
    <row r="1120" spans="2:2">
      <c r="B1120" s="430"/>
    </row>
    <row r="1121" spans="2:2">
      <c r="B1121" s="430"/>
    </row>
    <row r="1122" spans="2:2">
      <c r="B1122" s="430"/>
    </row>
    <row r="1123" spans="2:2">
      <c r="B1123" s="430"/>
    </row>
    <row r="1124" spans="2:2">
      <c r="B1124" s="430"/>
    </row>
    <row r="1125" spans="2:2">
      <c r="B1125" s="430"/>
    </row>
    <row r="1126" spans="2:2">
      <c r="B1126" s="430"/>
    </row>
    <row r="1127" spans="2:2">
      <c r="B1127" s="430"/>
    </row>
    <row r="1128" spans="2:2">
      <c r="B1128" s="430"/>
    </row>
    <row r="1129" spans="2:2">
      <c r="B1129" s="430"/>
    </row>
    <row r="1130" spans="2:2">
      <c r="B1130" s="430"/>
    </row>
    <row r="1131" spans="2:2">
      <c r="B1131" s="430"/>
    </row>
    <row r="1132" spans="2:2">
      <c r="B1132" s="430"/>
    </row>
    <row r="1133" spans="2:2">
      <c r="B1133" s="430"/>
    </row>
    <row r="1134" spans="2:2">
      <c r="B1134" s="430"/>
    </row>
    <row r="1135" spans="2:2">
      <c r="B1135" s="430"/>
    </row>
    <row r="1136" spans="2:2">
      <c r="B1136" s="430"/>
    </row>
    <row r="1137" spans="2:2">
      <c r="B1137" s="430"/>
    </row>
    <row r="1138" spans="2:2">
      <c r="B1138" s="430"/>
    </row>
    <row r="1139" spans="2:2">
      <c r="B1139" s="430"/>
    </row>
    <row r="1140" spans="2:2">
      <c r="B1140" s="430"/>
    </row>
    <row r="1141" spans="2:2">
      <c r="B1141" s="430"/>
    </row>
    <row r="1142" spans="2:2">
      <c r="B1142" s="430"/>
    </row>
    <row r="1143" spans="2:2">
      <c r="B1143" s="430"/>
    </row>
    <row r="1144" spans="2:2">
      <c r="B1144" s="430"/>
    </row>
    <row r="1145" spans="2:2">
      <c r="B1145" s="430"/>
    </row>
    <row r="1146" spans="2:2">
      <c r="B1146" s="430"/>
    </row>
    <row r="1147" spans="2:2">
      <c r="B1147" s="430"/>
    </row>
    <row r="1148" spans="2:2">
      <c r="B1148" s="430"/>
    </row>
    <row r="1149" spans="2:2">
      <c r="B1149" s="430"/>
    </row>
    <row r="1150" spans="2:2">
      <c r="B1150" s="430"/>
    </row>
    <row r="1151" spans="2:2">
      <c r="B1151" s="430"/>
    </row>
    <row r="1152" spans="2:2">
      <c r="B1152" s="430"/>
    </row>
    <row r="1153" spans="2:2">
      <c r="B1153" s="430"/>
    </row>
    <row r="1154" spans="2:2">
      <c r="B1154" s="430"/>
    </row>
    <row r="1155" spans="2:2">
      <c r="B1155" s="430"/>
    </row>
    <row r="1156" spans="2:2">
      <c r="B1156" s="430"/>
    </row>
    <row r="1157" spans="2:2">
      <c r="B1157" s="430"/>
    </row>
    <row r="1158" spans="2:2">
      <c r="B1158" s="430"/>
    </row>
    <row r="1159" spans="2:2">
      <c r="B1159" s="430"/>
    </row>
    <row r="1160" spans="2:2">
      <c r="B1160" s="430"/>
    </row>
    <row r="1161" spans="2:2">
      <c r="B1161" s="430"/>
    </row>
    <row r="1162" spans="2:2">
      <c r="B1162" s="430"/>
    </row>
    <row r="1163" spans="2:2">
      <c r="B1163" s="430"/>
    </row>
    <row r="1164" spans="2:2">
      <c r="B1164" s="430"/>
    </row>
    <row r="1165" spans="2:2">
      <c r="B1165" s="430"/>
    </row>
    <row r="1166" spans="2:2">
      <c r="B1166" s="430"/>
    </row>
    <row r="1167" spans="2:2">
      <c r="B1167" s="430"/>
    </row>
    <row r="1168" spans="2:2">
      <c r="B1168" s="430"/>
    </row>
    <row r="1169" spans="2:2">
      <c r="B1169" s="430"/>
    </row>
    <row r="1170" spans="2:2">
      <c r="B1170" s="430"/>
    </row>
    <row r="1171" spans="2:2">
      <c r="B1171" s="430"/>
    </row>
  </sheetData>
  <mergeCells count="20">
    <mergeCell ref="A14:B14"/>
    <mergeCell ref="C14:F14"/>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A7:B7"/>
    <mergeCell ref="C7:F7"/>
    <mergeCell ref="A8:B8"/>
    <mergeCell ref="C8:F8"/>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I157"/>
  <sheetViews>
    <sheetView view="pageBreakPreview" topLeftCell="A49" zoomScale="80" zoomScaleNormal="90" zoomScaleSheetLayoutView="80" workbookViewId="0">
      <selection activeCell="G52" sqref="G52:G54"/>
    </sheetView>
  </sheetViews>
  <sheetFormatPr defaultRowHeight="12.75"/>
  <cols>
    <col min="1" max="1" width="5.7109375" style="396" customWidth="1"/>
    <col min="2" max="2" width="37.5703125" customWidth="1"/>
    <col min="3" max="3" width="10.7109375" customWidth="1"/>
    <col min="4" max="4" width="15.28515625" customWidth="1"/>
    <col min="5" max="6" width="25.7109375" customWidth="1"/>
    <col min="7" max="7" width="30.28515625" customWidth="1"/>
    <col min="8" max="8" width="25.7109375" hidden="1" customWidth="1"/>
    <col min="9" max="9" width="19.7109375" style="375" hidden="1" customWidth="1"/>
    <col min="10" max="16384" width="9.140625" style="375"/>
  </cols>
  <sheetData>
    <row r="1" spans="1:8" ht="25.5" customHeight="1">
      <c r="A1" s="711" t="s">
        <v>784</v>
      </c>
      <c r="B1" s="711"/>
      <c r="C1" s="711"/>
      <c r="D1" s="711"/>
      <c r="E1" s="711"/>
      <c r="F1" s="711"/>
      <c r="G1" s="711"/>
      <c r="H1" s="339"/>
    </row>
    <row r="2" spans="1:8" ht="69" customHeight="1">
      <c r="A2" s="712" t="s">
        <v>818</v>
      </c>
      <c r="B2" s="712"/>
      <c r="C2" s="712"/>
      <c r="D2" s="712"/>
      <c r="E2" s="712"/>
      <c r="F2" s="712"/>
      <c r="G2" s="712"/>
      <c r="H2" s="334"/>
    </row>
    <row r="3" spans="1:8" ht="15" customHeight="1">
      <c r="A3" s="696" t="s">
        <v>633</v>
      </c>
      <c r="B3" s="696"/>
      <c r="C3" s="696"/>
      <c r="D3" s="696"/>
      <c r="E3" s="696"/>
      <c r="F3" s="696"/>
      <c r="G3" s="696"/>
      <c r="H3" s="335"/>
    </row>
    <row r="4" spans="1:8" ht="15">
      <c r="A4" s="696"/>
      <c r="B4" s="696"/>
      <c r="C4" s="696"/>
      <c r="D4" s="696"/>
      <c r="E4" s="696"/>
      <c r="F4" s="696"/>
      <c r="G4" s="696"/>
      <c r="H4" s="335"/>
    </row>
    <row r="5" spans="1:8">
      <c r="A5" s="697" t="str">
        <f>BCTinhHinhTaiChinh_06105!A5</f>
        <v>Tại 31 tháng 12 năm 2022/As at 31 December 2022</v>
      </c>
      <c r="B5" s="697"/>
      <c r="C5" s="697"/>
      <c r="D5" s="697"/>
      <c r="E5" s="697"/>
      <c r="F5" s="697"/>
      <c r="G5" s="697"/>
      <c r="H5" s="336"/>
    </row>
    <row r="6" spans="1:8">
      <c r="A6" s="433"/>
      <c r="B6" s="433"/>
      <c r="C6" s="433"/>
      <c r="D6" s="433"/>
      <c r="E6" s="433"/>
      <c r="F6" s="284"/>
      <c r="G6" s="284"/>
      <c r="H6" s="284"/>
    </row>
    <row r="7" spans="1:8" ht="15" customHeight="1">
      <c r="A7" s="713" t="s">
        <v>437</v>
      </c>
      <c r="B7" s="713"/>
      <c r="C7" s="707" t="s">
        <v>499</v>
      </c>
      <c r="D7" s="707"/>
      <c r="E7" s="707"/>
      <c r="F7" s="707"/>
      <c r="G7" s="212"/>
      <c r="H7" s="212"/>
    </row>
    <row r="8" spans="1:8" ht="15" customHeight="1">
      <c r="A8" s="714" t="s">
        <v>436</v>
      </c>
      <c r="B8" s="714"/>
      <c r="C8" s="708" t="s">
        <v>500</v>
      </c>
      <c r="D8" s="708"/>
      <c r="E8" s="708"/>
      <c r="F8" s="708"/>
      <c r="G8" s="212"/>
      <c r="H8" s="212"/>
    </row>
    <row r="9" spans="1:8" ht="15" customHeight="1">
      <c r="A9" s="713" t="s">
        <v>503</v>
      </c>
      <c r="B9" s="713"/>
      <c r="C9" s="707" t="s">
        <v>609</v>
      </c>
      <c r="D9" s="707"/>
      <c r="E9" s="707"/>
      <c r="F9" s="707"/>
      <c r="G9" s="212"/>
      <c r="H9" s="212"/>
    </row>
    <row r="10" spans="1:8" ht="15" customHeight="1">
      <c r="A10" s="717" t="s">
        <v>602</v>
      </c>
      <c r="B10" s="717"/>
      <c r="C10" s="708" t="s">
        <v>529</v>
      </c>
      <c r="D10" s="708"/>
      <c r="E10" s="708"/>
      <c r="F10" s="708"/>
      <c r="G10" s="212"/>
      <c r="H10" s="212"/>
    </row>
    <row r="11" spans="1:8" ht="15" customHeight="1">
      <c r="A11" s="713" t="s">
        <v>505</v>
      </c>
      <c r="B11" s="713"/>
      <c r="C11" s="707" t="s">
        <v>619</v>
      </c>
      <c r="D11" s="707"/>
      <c r="E11" s="707"/>
      <c r="F11" s="707"/>
      <c r="G11" s="215"/>
      <c r="H11" s="215"/>
    </row>
    <row r="12" spans="1:8" ht="15" customHeight="1">
      <c r="A12" s="718" t="s">
        <v>506</v>
      </c>
      <c r="B12" s="718"/>
      <c r="C12" s="708" t="s">
        <v>613</v>
      </c>
      <c r="D12" s="708"/>
      <c r="E12" s="708"/>
      <c r="F12" s="708"/>
      <c r="G12" s="214"/>
      <c r="H12" s="214"/>
    </row>
    <row r="13" spans="1:8" ht="15" customHeight="1">
      <c r="A13" s="716" t="s">
        <v>157</v>
      </c>
      <c r="B13" s="716"/>
      <c r="C13" s="707" t="str">
        <f>BCThuNhap_06203!B13</f>
        <v>Ngày 30 tháng 01 năm 2023</v>
      </c>
      <c r="D13" s="707"/>
      <c r="E13" s="707"/>
      <c r="F13" s="707"/>
      <c r="G13" s="212"/>
      <c r="H13" s="212"/>
    </row>
    <row r="14" spans="1:8">
      <c r="A14" s="715" t="s">
        <v>158</v>
      </c>
      <c r="B14" s="715"/>
      <c r="C14" s="703">
        <f>BCThuNhap_06203!B14</f>
        <v>44956</v>
      </c>
      <c r="D14" s="703"/>
      <c r="E14" s="703"/>
      <c r="F14" s="703"/>
      <c r="G14" s="213"/>
      <c r="H14" s="213"/>
    </row>
    <row r="15" spans="1:8" ht="23.25" customHeight="1">
      <c r="A15" s="440" t="s">
        <v>821</v>
      </c>
      <c r="B15" s="441" t="s">
        <v>822</v>
      </c>
      <c r="C15" s="432"/>
      <c r="D15" s="432"/>
      <c r="E15" s="432"/>
      <c r="F15" s="432"/>
      <c r="G15" s="213"/>
      <c r="H15" s="213"/>
    </row>
    <row r="16" spans="1:8" ht="15">
      <c r="A16" s="459" t="s">
        <v>114</v>
      </c>
      <c r="B16" s="460" t="s">
        <v>597</v>
      </c>
      <c r="C16" s="457"/>
      <c r="D16" s="457"/>
      <c r="E16" s="457"/>
      <c r="F16" s="457"/>
      <c r="G16" s="457"/>
      <c r="H16" s="376"/>
    </row>
    <row r="17" spans="1:9" s="377" customFormat="1" ht="60" customHeight="1">
      <c r="A17" s="216" t="s">
        <v>348</v>
      </c>
      <c r="B17" s="216" t="s">
        <v>349</v>
      </c>
      <c r="C17" s="216" t="s">
        <v>311</v>
      </c>
      <c r="D17" s="216" t="s">
        <v>528</v>
      </c>
      <c r="E17" s="216" t="s">
        <v>350</v>
      </c>
      <c r="F17" s="216" t="s">
        <v>351</v>
      </c>
      <c r="G17" s="217" t="s">
        <v>352</v>
      </c>
      <c r="H17" s="146"/>
    </row>
    <row r="18" spans="1:9" s="377" customFormat="1" ht="39" customHeight="1">
      <c r="A18" s="218" t="s">
        <v>51</v>
      </c>
      <c r="B18" s="219" t="s">
        <v>353</v>
      </c>
      <c r="C18" s="219">
        <v>2246</v>
      </c>
      <c r="D18" s="461"/>
      <c r="E18" s="461"/>
      <c r="F18" s="461"/>
      <c r="G18" s="462"/>
      <c r="H18" s="378"/>
    </row>
    <row r="19" spans="1:9" s="377" customFormat="1" ht="30" customHeight="1">
      <c r="A19" s="220">
        <v>1</v>
      </c>
      <c r="B19" s="463" t="s">
        <v>1195</v>
      </c>
      <c r="C19" s="221">
        <v>2246.1</v>
      </c>
      <c r="D19" s="464">
        <v>63250</v>
      </c>
      <c r="E19" s="464">
        <v>9410</v>
      </c>
      <c r="F19" s="464">
        <v>595182500</v>
      </c>
      <c r="G19" s="465">
        <v>6.3332527741955949E-3</v>
      </c>
      <c r="H19" s="150"/>
      <c r="I19" s="151"/>
    </row>
    <row r="20" spans="1:9" s="377" customFormat="1" ht="30" customHeight="1">
      <c r="A20" s="220">
        <v>2</v>
      </c>
      <c r="B20" s="463" t="s">
        <v>921</v>
      </c>
      <c r="C20" s="221">
        <v>2246.1999999999998</v>
      </c>
      <c r="D20" s="464">
        <v>90000</v>
      </c>
      <c r="E20" s="464">
        <v>21500</v>
      </c>
      <c r="F20" s="464">
        <v>1935000000</v>
      </c>
      <c r="G20" s="465">
        <v>2.0590061230073928E-2</v>
      </c>
      <c r="H20" s="150"/>
      <c r="I20" s="151"/>
    </row>
    <row r="21" spans="1:9" s="377" customFormat="1" ht="30" customHeight="1">
      <c r="A21" s="220">
        <v>3</v>
      </c>
      <c r="B21" s="463" t="s">
        <v>1196</v>
      </c>
      <c r="C21" s="221">
        <v>2246.3000000000002</v>
      </c>
      <c r="D21" s="464">
        <v>50100</v>
      </c>
      <c r="E21" s="464">
        <v>13300</v>
      </c>
      <c r="F21" s="464">
        <v>666329999.99999988</v>
      </c>
      <c r="G21" s="465">
        <v>7.0903232555220462E-3</v>
      </c>
      <c r="H21" s="150"/>
      <c r="I21" s="151"/>
    </row>
    <row r="22" spans="1:9" s="377" customFormat="1" ht="30" customHeight="1">
      <c r="A22" s="220">
        <v>4</v>
      </c>
      <c r="B22" s="463" t="s">
        <v>826</v>
      </c>
      <c r="C22" s="221">
        <v>2246.4</v>
      </c>
      <c r="D22" s="464">
        <v>48000</v>
      </c>
      <c r="E22" s="464">
        <v>46600</v>
      </c>
      <c r="F22" s="464">
        <v>2236800000</v>
      </c>
      <c r="G22" s="465">
        <v>2.3801472330454453E-2</v>
      </c>
      <c r="H22" s="150"/>
      <c r="I22" s="151"/>
    </row>
    <row r="23" spans="1:9" s="377" customFormat="1" ht="30" customHeight="1">
      <c r="A23" s="220">
        <v>5</v>
      </c>
      <c r="B23" s="463" t="s">
        <v>776</v>
      </c>
      <c r="C23" s="221">
        <v>2246.5</v>
      </c>
      <c r="D23" s="464">
        <v>170336</v>
      </c>
      <c r="E23" s="464">
        <v>27250</v>
      </c>
      <c r="F23" s="464">
        <v>4641656000</v>
      </c>
      <c r="G23" s="465">
        <v>4.9391204779813971E-2</v>
      </c>
      <c r="H23" s="150"/>
      <c r="I23" s="151"/>
    </row>
    <row r="24" spans="1:9" s="377" customFormat="1" ht="30" customHeight="1">
      <c r="A24" s="220">
        <v>6</v>
      </c>
      <c r="B24" s="463" t="s">
        <v>1197</v>
      </c>
      <c r="C24" s="221">
        <v>2246.6</v>
      </c>
      <c r="D24" s="464">
        <v>25000</v>
      </c>
      <c r="E24" s="464">
        <v>58900</v>
      </c>
      <c r="F24" s="464">
        <v>1472500000</v>
      </c>
      <c r="G24" s="465">
        <v>1.5668664166038172E-2</v>
      </c>
      <c r="H24" s="150"/>
      <c r="I24" s="151"/>
    </row>
    <row r="25" spans="1:9" s="377" customFormat="1" ht="30" customHeight="1">
      <c r="A25" s="220">
        <v>7</v>
      </c>
      <c r="B25" s="463" t="s">
        <v>620</v>
      </c>
      <c r="C25" s="221">
        <v>2246.6999999999998</v>
      </c>
      <c r="D25" s="464">
        <v>141114</v>
      </c>
      <c r="E25" s="464">
        <v>76900</v>
      </c>
      <c r="F25" s="464">
        <v>10851666600.000002</v>
      </c>
      <c r="G25" s="465">
        <v>0.11547104896245386</v>
      </c>
      <c r="H25" s="150"/>
      <c r="I25" s="151"/>
    </row>
    <row r="26" spans="1:9" s="377" customFormat="1" ht="30" customHeight="1">
      <c r="A26" s="220">
        <v>8</v>
      </c>
      <c r="B26" s="463" t="s">
        <v>1198</v>
      </c>
      <c r="C26" s="221">
        <v>2246.8000000000002</v>
      </c>
      <c r="D26" s="464">
        <v>35000</v>
      </c>
      <c r="E26" s="464">
        <v>45400</v>
      </c>
      <c r="F26" s="464">
        <v>1589000000</v>
      </c>
      <c r="G26" s="465">
        <v>1.6908324183249342E-2</v>
      </c>
      <c r="H26" s="150"/>
      <c r="I26" s="151"/>
    </row>
    <row r="27" spans="1:9" s="377" customFormat="1" ht="30" customHeight="1">
      <c r="A27" s="220">
        <v>9</v>
      </c>
      <c r="B27" s="463" t="s">
        <v>1199</v>
      </c>
      <c r="C27" s="221">
        <v>2246.9</v>
      </c>
      <c r="D27" s="464">
        <v>65000</v>
      </c>
      <c r="E27" s="464">
        <v>20000</v>
      </c>
      <c r="F27" s="464">
        <v>1300000000</v>
      </c>
      <c r="G27" s="465">
        <v>1.3833116071884293E-2</v>
      </c>
      <c r="H27" s="150"/>
      <c r="I27" s="151"/>
    </row>
    <row r="28" spans="1:9" s="377" customFormat="1" ht="30" customHeight="1">
      <c r="A28" s="220">
        <v>10</v>
      </c>
      <c r="B28" s="463" t="s">
        <v>922</v>
      </c>
      <c r="C28" s="523" t="s">
        <v>772</v>
      </c>
      <c r="D28" s="464">
        <v>230000</v>
      </c>
      <c r="E28" s="464">
        <v>18000</v>
      </c>
      <c r="F28" s="464">
        <v>4140000000</v>
      </c>
      <c r="G28" s="465">
        <v>4.4053154259693056E-2</v>
      </c>
      <c r="H28" s="150"/>
      <c r="I28" s="151"/>
    </row>
    <row r="29" spans="1:9" s="377" customFormat="1" ht="30" customHeight="1">
      <c r="A29" s="220">
        <v>11</v>
      </c>
      <c r="B29" s="463" t="s">
        <v>1200</v>
      </c>
      <c r="C29" s="523" t="s">
        <v>778</v>
      </c>
      <c r="D29" s="464">
        <v>40000</v>
      </c>
      <c r="E29" s="464">
        <v>24950</v>
      </c>
      <c r="F29" s="464">
        <v>998000000</v>
      </c>
      <c r="G29" s="465">
        <v>1.0619576799800403E-2</v>
      </c>
      <c r="H29" s="150"/>
      <c r="I29" s="151"/>
    </row>
    <row r="30" spans="1:9" s="377" customFormat="1" ht="30" customHeight="1">
      <c r="A30" s="220">
        <v>12</v>
      </c>
      <c r="B30" s="463" t="s">
        <v>621</v>
      </c>
      <c r="C30" s="523" t="s">
        <v>779</v>
      </c>
      <c r="D30" s="464">
        <v>208296</v>
      </c>
      <c r="E30" s="464">
        <v>17100</v>
      </c>
      <c r="F30" s="464">
        <v>3561861600</v>
      </c>
      <c r="G30" s="465">
        <v>3.7901265342144233E-2</v>
      </c>
      <c r="H30" s="150"/>
      <c r="I30" s="151"/>
    </row>
    <row r="31" spans="1:9" s="377" customFormat="1" ht="30" customHeight="1">
      <c r="A31" s="220">
        <v>13</v>
      </c>
      <c r="B31" s="463" t="s">
        <v>777</v>
      </c>
      <c r="C31" s="523" t="s">
        <v>780</v>
      </c>
      <c r="D31" s="464">
        <v>13000</v>
      </c>
      <c r="E31" s="464">
        <v>36300</v>
      </c>
      <c r="F31" s="464">
        <v>471900000</v>
      </c>
      <c r="G31" s="465">
        <v>5.0214211340939988E-3</v>
      </c>
      <c r="H31" s="150"/>
      <c r="I31" s="151"/>
    </row>
    <row r="32" spans="1:9" s="377" customFormat="1" ht="30" customHeight="1">
      <c r="A32" s="220">
        <v>14</v>
      </c>
      <c r="B32" s="463" t="s">
        <v>923</v>
      </c>
      <c r="C32" s="523" t="s">
        <v>781</v>
      </c>
      <c r="D32" s="464">
        <v>150000</v>
      </c>
      <c r="E32" s="464">
        <v>9500</v>
      </c>
      <c r="F32" s="464">
        <v>1425000000</v>
      </c>
      <c r="G32" s="465">
        <v>1.5163223386488553E-2</v>
      </c>
      <c r="H32" s="150"/>
      <c r="I32" s="151"/>
    </row>
    <row r="33" spans="1:9" s="377" customFormat="1" ht="30" customHeight="1">
      <c r="A33" s="220">
        <v>15</v>
      </c>
      <c r="B33" s="463" t="s">
        <v>1201</v>
      </c>
      <c r="C33" s="523" t="s">
        <v>782</v>
      </c>
      <c r="D33" s="464">
        <v>84500</v>
      </c>
      <c r="E33" s="464">
        <v>20200</v>
      </c>
      <c r="F33" s="464">
        <v>1706900000</v>
      </c>
      <c r="G33" s="465">
        <v>1.8162881402384076E-2</v>
      </c>
      <c r="H33" s="150"/>
      <c r="I33" s="151"/>
    </row>
    <row r="34" spans="1:9" s="377" customFormat="1" ht="30" customHeight="1">
      <c r="A34" s="220">
        <v>16</v>
      </c>
      <c r="B34" s="463" t="s">
        <v>1202</v>
      </c>
      <c r="C34" s="523" t="s">
        <v>783</v>
      </c>
      <c r="D34" s="464">
        <v>30000</v>
      </c>
      <c r="E34" s="464">
        <v>39400</v>
      </c>
      <c r="F34" s="464">
        <v>1182000000</v>
      </c>
      <c r="G34" s="465">
        <v>1.2577494766897873E-2</v>
      </c>
      <c r="H34" s="150"/>
      <c r="I34" s="151"/>
    </row>
    <row r="35" spans="1:9" s="377" customFormat="1" ht="30" customHeight="1">
      <c r="A35" s="220">
        <v>17</v>
      </c>
      <c r="B35" s="463" t="s">
        <v>668</v>
      </c>
      <c r="C35" s="523" t="s">
        <v>825</v>
      </c>
      <c r="D35" s="464">
        <v>140000</v>
      </c>
      <c r="E35" s="464">
        <v>22500</v>
      </c>
      <c r="F35" s="464">
        <v>3150000000</v>
      </c>
      <c r="G35" s="465">
        <v>3.3518704328027324E-2</v>
      </c>
      <c r="H35" s="150"/>
      <c r="I35" s="151"/>
    </row>
    <row r="36" spans="1:9" s="377" customFormat="1" ht="30" customHeight="1">
      <c r="A36" s="220">
        <v>18</v>
      </c>
      <c r="B36" s="463" t="s">
        <v>1203</v>
      </c>
      <c r="C36" s="523" t="s">
        <v>893</v>
      </c>
      <c r="D36" s="464">
        <v>39600</v>
      </c>
      <c r="E36" s="464">
        <v>27500</v>
      </c>
      <c r="F36" s="464">
        <v>1089000000</v>
      </c>
      <c r="G36" s="465">
        <v>1.1587894924832304E-2</v>
      </c>
      <c r="H36" s="150"/>
      <c r="I36" s="151"/>
    </row>
    <row r="37" spans="1:9" s="377" customFormat="1" ht="30" customHeight="1">
      <c r="A37" s="220">
        <v>19</v>
      </c>
      <c r="B37" s="463" t="s">
        <v>1204</v>
      </c>
      <c r="C37" s="523" t="s">
        <v>925</v>
      </c>
      <c r="D37" s="464">
        <v>175200</v>
      </c>
      <c r="E37" s="464">
        <v>8600</v>
      </c>
      <c r="F37" s="464">
        <v>1506720000</v>
      </c>
      <c r="G37" s="465">
        <v>1.6032794344484232E-2</v>
      </c>
      <c r="H37" s="150"/>
      <c r="I37" s="151"/>
    </row>
    <row r="38" spans="1:9" s="377" customFormat="1" ht="30" customHeight="1">
      <c r="A38" s="220">
        <v>20</v>
      </c>
      <c r="B38" s="463" t="s">
        <v>638</v>
      </c>
      <c r="C38" s="523" t="s">
        <v>926</v>
      </c>
      <c r="D38" s="464">
        <v>35000</v>
      </c>
      <c r="E38" s="464">
        <v>76100</v>
      </c>
      <c r="F38" s="464">
        <v>2663500000</v>
      </c>
      <c r="G38" s="465">
        <v>2.8341926659587551E-2</v>
      </c>
      <c r="H38" s="150"/>
      <c r="I38" s="151"/>
    </row>
    <row r="39" spans="1:9" s="377" customFormat="1" ht="30" customHeight="1">
      <c r="A39" s="220">
        <v>21</v>
      </c>
      <c r="B39" s="463" t="s">
        <v>1205</v>
      </c>
      <c r="C39" s="523" t="s">
        <v>1206</v>
      </c>
      <c r="D39" s="464">
        <v>137500</v>
      </c>
      <c r="E39" s="464">
        <v>17900</v>
      </c>
      <c r="F39" s="464">
        <v>2461250000.0000005</v>
      </c>
      <c r="G39" s="465">
        <v>2.6189813024557865E-2</v>
      </c>
      <c r="H39" s="150"/>
      <c r="I39" s="151"/>
    </row>
    <row r="40" spans="1:9" s="377" customFormat="1" ht="30" customHeight="1">
      <c r="A40" s="220">
        <v>22</v>
      </c>
      <c r="B40" s="463" t="s">
        <v>924</v>
      </c>
      <c r="C40" s="523" t="s">
        <v>1207</v>
      </c>
      <c r="D40" s="464">
        <v>85000</v>
      </c>
      <c r="E40" s="464">
        <v>26300</v>
      </c>
      <c r="F40" s="464">
        <v>2235500000</v>
      </c>
      <c r="G40" s="465">
        <v>2.3787639214382567E-2</v>
      </c>
      <c r="H40" s="150"/>
      <c r="I40" s="151"/>
    </row>
    <row r="41" spans="1:9" s="377" customFormat="1" ht="30" customHeight="1">
      <c r="A41" s="222"/>
      <c r="B41" s="223" t="s">
        <v>354</v>
      </c>
      <c r="C41" s="223">
        <v>2247</v>
      </c>
      <c r="D41" s="466">
        <v>2055896</v>
      </c>
      <c r="E41" s="466"/>
      <c r="F41" s="466">
        <v>51879766700</v>
      </c>
      <c r="G41" s="230">
        <v>0.55204525734105969</v>
      </c>
      <c r="H41" s="150"/>
      <c r="I41" s="151"/>
    </row>
    <row r="42" spans="1:9" s="377" customFormat="1" ht="35.25" customHeight="1">
      <c r="A42" s="218" t="s">
        <v>61</v>
      </c>
      <c r="B42" s="219" t="s">
        <v>355</v>
      </c>
      <c r="C42" s="219">
        <v>2248</v>
      </c>
      <c r="D42" s="461"/>
      <c r="E42" s="461"/>
      <c r="F42" s="461"/>
      <c r="G42" s="467"/>
      <c r="H42" s="147"/>
      <c r="I42" s="151"/>
    </row>
    <row r="43" spans="1:9" s="377" customFormat="1" ht="39" customHeight="1">
      <c r="A43" s="222"/>
      <c r="B43" s="223" t="s">
        <v>354</v>
      </c>
      <c r="C43" s="223">
        <v>2249</v>
      </c>
      <c r="D43" s="466">
        <v>0</v>
      </c>
      <c r="E43" s="466"/>
      <c r="F43" s="466">
        <v>0</v>
      </c>
      <c r="G43" s="468"/>
      <c r="H43" s="379"/>
      <c r="I43" s="380"/>
    </row>
    <row r="44" spans="1:9" s="377" customFormat="1" ht="39" customHeight="1">
      <c r="A44" s="227"/>
      <c r="B44" s="228" t="s">
        <v>356</v>
      </c>
      <c r="C44" s="228">
        <v>2250</v>
      </c>
      <c r="D44" s="466">
        <f>D41</f>
        <v>2055896</v>
      </c>
      <c r="E44" s="466"/>
      <c r="F44" s="466">
        <f>F41</f>
        <v>51879766700</v>
      </c>
      <c r="G44" s="468">
        <f>+F44/$F$66</f>
        <v>0.55204525734105969</v>
      </c>
      <c r="H44" s="381"/>
      <c r="I44" s="380"/>
    </row>
    <row r="45" spans="1:9" s="384" customFormat="1" ht="39" customHeight="1">
      <c r="A45" s="218" t="s">
        <v>114</v>
      </c>
      <c r="B45" s="219" t="s">
        <v>357</v>
      </c>
      <c r="C45" s="219">
        <v>2251</v>
      </c>
      <c r="D45" s="461"/>
      <c r="E45" s="461"/>
      <c r="F45" s="461"/>
      <c r="G45" s="469"/>
      <c r="H45" s="382"/>
      <c r="I45" s="383"/>
    </row>
    <row r="46" spans="1:9" s="377" customFormat="1" ht="30" customHeight="1">
      <c r="A46" s="222"/>
      <c r="B46" s="223" t="s">
        <v>354</v>
      </c>
      <c r="C46" s="223">
        <v>2252</v>
      </c>
      <c r="D46" s="466">
        <v>0</v>
      </c>
      <c r="E46" s="466"/>
      <c r="F46" s="466">
        <v>0</v>
      </c>
      <c r="G46" s="466">
        <v>0</v>
      </c>
      <c r="H46" s="150"/>
      <c r="I46" s="151"/>
    </row>
    <row r="47" spans="1:9" s="377" customFormat="1" ht="39" customHeight="1">
      <c r="A47" s="218" t="s">
        <v>115</v>
      </c>
      <c r="B47" s="219" t="s">
        <v>358</v>
      </c>
      <c r="C47" s="219">
        <v>2253</v>
      </c>
      <c r="D47" s="461"/>
      <c r="E47" s="461"/>
      <c r="F47" s="461"/>
      <c r="G47" s="469"/>
      <c r="H47" s="381"/>
      <c r="I47" s="380"/>
    </row>
    <row r="48" spans="1:9" s="377" customFormat="1" ht="39" customHeight="1">
      <c r="A48" s="531" t="s">
        <v>801</v>
      </c>
      <c r="B48" s="532" t="s">
        <v>802</v>
      </c>
      <c r="C48" s="532" t="s">
        <v>803</v>
      </c>
      <c r="D48" s="533"/>
      <c r="E48" s="533"/>
      <c r="F48" s="533"/>
      <c r="G48" s="534"/>
      <c r="H48" s="381"/>
      <c r="I48" s="380"/>
    </row>
    <row r="49" spans="1:9" s="377" customFormat="1" ht="39" customHeight="1">
      <c r="A49" s="470"/>
      <c r="B49" s="223" t="s">
        <v>354</v>
      </c>
      <c r="C49" s="471">
        <v>2254</v>
      </c>
      <c r="D49" s="466">
        <v>0</v>
      </c>
      <c r="E49" s="466"/>
      <c r="F49" s="466">
        <v>0</v>
      </c>
      <c r="G49" s="466">
        <v>0</v>
      </c>
      <c r="H49" s="385"/>
      <c r="I49" s="380"/>
    </row>
    <row r="50" spans="1:9" s="377" customFormat="1" ht="39" customHeight="1">
      <c r="A50" s="218"/>
      <c r="B50" s="219" t="s">
        <v>359</v>
      </c>
      <c r="C50" s="219">
        <v>2255</v>
      </c>
      <c r="D50" s="461">
        <f>+D44</f>
        <v>2055896</v>
      </c>
      <c r="E50" s="461"/>
      <c r="F50" s="461">
        <f>+F44</f>
        <v>51879766700</v>
      </c>
      <c r="G50" s="522">
        <f>+F50/$F$66</f>
        <v>0.55204525734105969</v>
      </c>
      <c r="H50" s="386"/>
      <c r="I50" s="380"/>
    </row>
    <row r="51" spans="1:9" s="377" customFormat="1" ht="39" customHeight="1">
      <c r="A51" s="218" t="s">
        <v>116</v>
      </c>
      <c r="B51" s="219" t="s">
        <v>360</v>
      </c>
      <c r="C51" s="219">
        <v>2256</v>
      </c>
      <c r="D51" s="461">
        <v>0</v>
      </c>
      <c r="E51" s="461">
        <v>0</v>
      </c>
      <c r="F51" s="472"/>
      <c r="G51" s="473"/>
      <c r="H51" s="387"/>
      <c r="I51" s="380"/>
    </row>
    <row r="52" spans="1:9" s="377" customFormat="1" ht="39" customHeight="1">
      <c r="A52" s="220">
        <v>1</v>
      </c>
      <c r="B52" s="221" t="s">
        <v>361</v>
      </c>
      <c r="C52" s="221">
        <v>2256.1</v>
      </c>
      <c r="D52" s="464">
        <v>0</v>
      </c>
      <c r="E52" s="464">
        <v>0</v>
      </c>
      <c r="F52" s="464">
        <v>204000000</v>
      </c>
      <c r="G52" s="474">
        <v>2.1707351374341509E-3</v>
      </c>
      <c r="H52" s="379"/>
      <c r="I52" s="380"/>
    </row>
    <row r="53" spans="1:9" s="377" customFormat="1" ht="39" customHeight="1">
      <c r="A53" s="220">
        <v>2</v>
      </c>
      <c r="B53" s="221" t="s">
        <v>639</v>
      </c>
      <c r="C53" s="221">
        <v>2256.1999999999998</v>
      </c>
      <c r="D53" s="464">
        <v>0</v>
      </c>
      <c r="E53" s="464">
        <v>0</v>
      </c>
      <c r="F53" s="464">
        <v>0</v>
      </c>
      <c r="G53" s="464">
        <f>+F53/$F$66</f>
        <v>0</v>
      </c>
      <c r="H53" s="147"/>
      <c r="I53" s="380"/>
    </row>
    <row r="54" spans="1:9" s="377" customFormat="1" ht="51" customHeight="1">
      <c r="A54" s="224">
        <v>3</v>
      </c>
      <c r="B54" s="225" t="s">
        <v>362</v>
      </c>
      <c r="C54" s="225">
        <v>2256.3000000000002</v>
      </c>
      <c r="D54" s="464">
        <v>0</v>
      </c>
      <c r="E54" s="464">
        <v>0</v>
      </c>
      <c r="F54" s="464">
        <v>356064818</v>
      </c>
      <c r="G54" s="474">
        <v>3.788835351160274E-3</v>
      </c>
      <c r="H54" s="147"/>
      <c r="I54" s="380"/>
    </row>
    <row r="55" spans="1:9" s="389" customFormat="1" ht="67.5" customHeight="1">
      <c r="A55" s="224">
        <v>4</v>
      </c>
      <c r="B55" s="225" t="s">
        <v>587</v>
      </c>
      <c r="C55" s="221">
        <v>2256.4</v>
      </c>
      <c r="D55" s="464">
        <v>0</v>
      </c>
      <c r="E55" s="464">
        <v>0</v>
      </c>
      <c r="F55" s="464">
        <v>0</v>
      </c>
      <c r="G55" s="464">
        <f>+F55/$F$66</f>
        <v>0</v>
      </c>
      <c r="H55" s="147"/>
      <c r="I55" s="388" t="s">
        <v>591</v>
      </c>
    </row>
    <row r="56" spans="1:9" s="389" customFormat="1" ht="47.25" customHeight="1">
      <c r="A56" s="220">
        <v>5</v>
      </c>
      <c r="B56" s="221" t="s">
        <v>363</v>
      </c>
      <c r="C56" s="221">
        <v>2256.5</v>
      </c>
      <c r="D56" s="464">
        <v>0</v>
      </c>
      <c r="E56" s="464">
        <v>0</v>
      </c>
      <c r="F56" s="464">
        <v>804791000</v>
      </c>
      <c r="G56" s="474">
        <f>+F56/$F$66</f>
        <v>8.5636671666214099E-3</v>
      </c>
      <c r="H56" s="147"/>
      <c r="I56" s="388"/>
    </row>
    <row r="57" spans="1:9" s="377" customFormat="1" ht="48" customHeight="1">
      <c r="A57" s="220">
        <v>6</v>
      </c>
      <c r="B57" s="221" t="s">
        <v>364</v>
      </c>
      <c r="C57" s="221">
        <v>2256.6</v>
      </c>
      <c r="D57" s="464">
        <v>0</v>
      </c>
      <c r="E57" s="464">
        <v>0</v>
      </c>
      <c r="F57" s="464">
        <v>0</v>
      </c>
      <c r="G57" s="464">
        <v>0</v>
      </c>
      <c r="H57" s="147"/>
      <c r="I57" s="380"/>
    </row>
    <row r="58" spans="1:9" s="377" customFormat="1" ht="39" customHeight="1">
      <c r="A58" s="224">
        <v>7</v>
      </c>
      <c r="B58" s="221" t="s">
        <v>365</v>
      </c>
      <c r="C58" s="221">
        <v>2256.6999999999998</v>
      </c>
      <c r="D58" s="464">
        <v>0</v>
      </c>
      <c r="E58" s="464">
        <v>0</v>
      </c>
      <c r="F58" s="464"/>
      <c r="G58" s="464">
        <v>0</v>
      </c>
      <c r="H58" s="147"/>
      <c r="I58" s="380"/>
    </row>
    <row r="59" spans="1:9" s="377" customFormat="1" ht="39" customHeight="1">
      <c r="A59" s="222"/>
      <c r="B59" s="223" t="s">
        <v>354</v>
      </c>
      <c r="C59" s="223">
        <v>2257</v>
      </c>
      <c r="D59" s="466">
        <v>0</v>
      </c>
      <c r="E59" s="466">
        <v>0</v>
      </c>
      <c r="F59" s="466">
        <f>SUM(F52:F58)</f>
        <v>1364855818</v>
      </c>
      <c r="G59" s="230">
        <f>+F59/$F$66</f>
        <v>1.4523237655215834E-2</v>
      </c>
      <c r="H59" s="147"/>
      <c r="I59" s="380"/>
    </row>
    <row r="60" spans="1:9" s="377" customFormat="1" ht="39" customHeight="1">
      <c r="A60" s="218" t="s">
        <v>72</v>
      </c>
      <c r="B60" s="219" t="s">
        <v>366</v>
      </c>
      <c r="C60" s="475">
        <v>2258</v>
      </c>
      <c r="D60" s="461">
        <v>0</v>
      </c>
      <c r="E60" s="461">
        <v>0</v>
      </c>
      <c r="F60" s="472"/>
      <c r="G60" s="473"/>
      <c r="H60" s="148"/>
      <c r="I60" s="380"/>
    </row>
    <row r="61" spans="1:9" s="377" customFormat="1" ht="39" customHeight="1">
      <c r="A61" s="220">
        <v>1</v>
      </c>
      <c r="B61" s="221" t="s">
        <v>794</v>
      </c>
      <c r="C61" s="221">
        <v>2259</v>
      </c>
      <c r="D61" s="464">
        <v>0</v>
      </c>
      <c r="E61" s="464">
        <v>0</v>
      </c>
      <c r="F61" s="464">
        <v>16164663074</v>
      </c>
      <c r="G61" s="476">
        <f>+F61/$F$66</f>
        <v>0.17200589274272612</v>
      </c>
      <c r="H61" s="379"/>
      <c r="I61" s="380"/>
    </row>
    <row r="62" spans="1:9" s="377" customFormat="1" ht="66" customHeight="1">
      <c r="A62" s="220">
        <v>2</v>
      </c>
      <c r="B62" s="221" t="s">
        <v>927</v>
      </c>
      <c r="C62" s="221">
        <v>2260</v>
      </c>
      <c r="D62" s="464"/>
      <c r="E62" s="464"/>
      <c r="F62" s="464">
        <v>17568093998</v>
      </c>
      <c r="G62" s="476">
        <f>+F62/$F$66</f>
        <v>0.18693960264315984</v>
      </c>
      <c r="H62" s="379"/>
      <c r="I62" s="380"/>
    </row>
    <row r="63" spans="1:9" s="377" customFormat="1" ht="39" customHeight="1">
      <c r="A63" s="220">
        <v>3</v>
      </c>
      <c r="B63" s="221" t="s">
        <v>367</v>
      </c>
      <c r="C63" s="221">
        <v>2261</v>
      </c>
      <c r="D63" s="464">
        <v>0</v>
      </c>
      <c r="E63" s="464">
        <v>0</v>
      </c>
      <c r="F63" s="464">
        <v>7000000000</v>
      </c>
      <c r="G63" s="476">
        <f>+F63/$F$66</f>
        <v>7.4486009617838508E-2</v>
      </c>
      <c r="H63" s="147"/>
      <c r="I63" s="380"/>
    </row>
    <row r="64" spans="1:9" s="377" customFormat="1" ht="39" customHeight="1">
      <c r="A64" s="220">
        <v>4</v>
      </c>
      <c r="B64" s="221" t="s">
        <v>368</v>
      </c>
      <c r="C64" s="221">
        <v>2262</v>
      </c>
      <c r="D64" s="464">
        <v>0</v>
      </c>
      <c r="E64" s="464">
        <v>0</v>
      </c>
      <c r="F64" s="464"/>
      <c r="G64" s="464">
        <v>0</v>
      </c>
      <c r="H64" s="147"/>
      <c r="I64" s="380"/>
    </row>
    <row r="65" spans="1:9" s="377" customFormat="1" ht="39" customHeight="1">
      <c r="A65" s="222"/>
      <c r="B65" s="223" t="s">
        <v>354</v>
      </c>
      <c r="C65" s="471">
        <v>2263</v>
      </c>
      <c r="D65" s="466"/>
      <c r="E65" s="466"/>
      <c r="F65" s="466">
        <f>SUM(F61:F64)</f>
        <v>40732757072</v>
      </c>
      <c r="G65" s="468">
        <f>+F65/$F$66</f>
        <v>0.43343150500372446</v>
      </c>
      <c r="H65" s="147"/>
      <c r="I65" s="380"/>
    </row>
    <row r="66" spans="1:9" s="377" customFormat="1" ht="39" customHeight="1">
      <c r="A66" s="218" t="s">
        <v>117</v>
      </c>
      <c r="B66" s="219" t="s">
        <v>369</v>
      </c>
      <c r="C66" s="477">
        <v>2264</v>
      </c>
      <c r="D66" s="472"/>
      <c r="E66" s="472"/>
      <c r="F66" s="472">
        <f>+F65+F59+F50</f>
        <v>93977379590</v>
      </c>
      <c r="G66" s="229">
        <f>+G65+G59+G50</f>
        <v>1</v>
      </c>
      <c r="H66" s="386"/>
      <c r="I66" s="145" t="s">
        <v>535</v>
      </c>
    </row>
    <row r="67" spans="1:9" s="377" customFormat="1" ht="39" customHeight="1">
      <c r="A67" s="207"/>
      <c r="B67" s="295"/>
      <c r="C67" s="295"/>
      <c r="D67" s="295"/>
      <c r="E67" s="295"/>
      <c r="F67" s="295"/>
      <c r="G67" s="659"/>
      <c r="H67" s="149"/>
      <c r="I67" s="390">
        <v>77161857907</v>
      </c>
    </row>
    <row r="68" spans="1:9" s="377" customFormat="1">
      <c r="A68" s="478"/>
      <c r="B68" s="456"/>
      <c r="C68" s="456"/>
      <c r="D68" s="456"/>
      <c r="E68" s="456"/>
      <c r="F68" s="456"/>
      <c r="G68" s="456"/>
      <c r="H68" s="295"/>
      <c r="I68" s="391">
        <v>0</v>
      </c>
    </row>
    <row r="69" spans="1:9" s="377" customFormat="1">
      <c r="A69" s="208" t="s">
        <v>206</v>
      </c>
      <c r="B69" s="246"/>
      <c r="C69" s="247"/>
      <c r="D69" s="456"/>
      <c r="E69" s="209" t="s">
        <v>207</v>
      </c>
      <c r="F69" s="246"/>
      <c r="G69" s="226"/>
      <c r="H69" s="393"/>
      <c r="I69" s="394"/>
    </row>
    <row r="70" spans="1:9" s="377" customFormat="1">
      <c r="A70" s="210" t="s">
        <v>208</v>
      </c>
      <c r="B70" s="246"/>
      <c r="C70" s="247"/>
      <c r="D70" s="456"/>
      <c r="E70" s="211" t="s">
        <v>209</v>
      </c>
      <c r="F70" s="246"/>
      <c r="G70" s="246"/>
      <c r="H70" s="246"/>
      <c r="I70" s="394"/>
    </row>
    <row r="71" spans="1:9" s="377" customFormat="1">
      <c r="A71" s="210"/>
      <c r="B71" s="246"/>
      <c r="C71" s="247"/>
      <c r="D71" s="456"/>
      <c r="E71" s="211"/>
      <c r="F71" s="246"/>
      <c r="G71" s="246"/>
      <c r="H71" s="246"/>
      <c r="I71" s="394"/>
    </row>
    <row r="72" spans="1:9" s="377" customFormat="1">
      <c r="A72" s="210"/>
      <c r="B72" s="246"/>
      <c r="C72" s="247"/>
      <c r="D72" s="456"/>
      <c r="E72" s="211"/>
      <c r="F72" s="246"/>
      <c r="G72" s="246"/>
      <c r="H72" s="246"/>
    </row>
    <row r="73" spans="1:9" s="377" customFormat="1">
      <c r="A73" s="210"/>
      <c r="B73" s="246"/>
      <c r="C73" s="247"/>
      <c r="D73" s="456"/>
      <c r="E73" s="211"/>
      <c r="F73" s="246"/>
      <c r="G73" s="246"/>
      <c r="H73" s="246"/>
    </row>
    <row r="74" spans="1:9" s="377" customFormat="1">
      <c r="A74" s="210"/>
      <c r="B74" s="246"/>
      <c r="C74" s="247"/>
      <c r="D74" s="456"/>
      <c r="E74" s="211"/>
      <c r="F74" s="211"/>
      <c r="G74" s="246"/>
      <c r="H74" s="246"/>
    </row>
    <row r="75" spans="1:9" s="377" customFormat="1">
      <c r="A75" s="210"/>
      <c r="B75" s="246"/>
      <c r="C75" s="247"/>
      <c r="D75" s="456"/>
      <c r="E75" s="211"/>
      <c r="F75" s="246"/>
      <c r="G75" s="246"/>
      <c r="H75" s="246"/>
    </row>
    <row r="76" spans="1:9" s="377" customFormat="1">
      <c r="A76" s="210"/>
      <c r="B76" s="246"/>
      <c r="C76" s="247"/>
      <c r="D76" s="456"/>
      <c r="E76" s="211"/>
      <c r="F76" s="246"/>
      <c r="G76" s="246"/>
      <c r="H76" s="246"/>
    </row>
    <row r="77" spans="1:9" s="377" customFormat="1">
      <c r="A77" s="246"/>
      <c r="B77" s="246"/>
      <c r="C77" s="247"/>
      <c r="D77" s="456"/>
      <c r="E77" s="247"/>
      <c r="F77" s="246"/>
      <c r="G77" s="246"/>
      <c r="H77" s="246"/>
    </row>
    <row r="78" spans="1:9" s="377" customFormat="1">
      <c r="A78" s="246"/>
      <c r="B78" s="246"/>
      <c r="C78" s="247"/>
      <c r="D78" s="456"/>
      <c r="E78" s="247"/>
      <c r="F78" s="246"/>
      <c r="G78" s="246"/>
      <c r="H78" s="246"/>
    </row>
    <row r="79" spans="1:9" s="377" customFormat="1">
      <c r="A79" s="246"/>
      <c r="B79" s="246"/>
      <c r="C79" s="247"/>
      <c r="D79" s="456"/>
      <c r="E79" s="247"/>
      <c r="F79" s="246"/>
      <c r="G79" s="246"/>
      <c r="H79" s="246"/>
    </row>
    <row r="80" spans="1:9" s="377" customFormat="1">
      <c r="A80" s="246"/>
      <c r="B80" s="246"/>
      <c r="C80" s="247"/>
      <c r="D80" s="456"/>
      <c r="E80" s="247"/>
      <c r="F80" s="246"/>
      <c r="G80" s="246"/>
      <c r="H80" s="246"/>
    </row>
    <row r="81" spans="1:8" s="377" customFormat="1">
      <c r="A81" s="456"/>
      <c r="B81" s="456"/>
      <c r="C81" s="247"/>
      <c r="D81" s="456"/>
      <c r="E81" s="247"/>
      <c r="F81" s="456"/>
      <c r="G81" s="456"/>
      <c r="H81" s="246"/>
    </row>
    <row r="82" spans="1:8" s="377" customFormat="1">
      <c r="A82" s="287" t="s">
        <v>617</v>
      </c>
      <c r="B82" s="285"/>
      <c r="C82" s="247"/>
      <c r="D82" s="456"/>
      <c r="E82" s="288" t="s">
        <v>498</v>
      </c>
      <c r="F82" s="293"/>
      <c r="G82" s="294"/>
      <c r="H82" s="246"/>
    </row>
    <row r="83" spans="1:8" s="377" customFormat="1">
      <c r="A83" s="287" t="s">
        <v>773</v>
      </c>
      <c r="B83" s="285"/>
      <c r="C83" s="247"/>
      <c r="D83" s="456"/>
      <c r="E83" s="288" t="s">
        <v>665</v>
      </c>
      <c r="F83" s="293"/>
      <c r="G83" s="294"/>
      <c r="H83" s="294"/>
    </row>
    <row r="84" spans="1:8" s="377" customFormat="1">
      <c r="A84" s="285" t="s">
        <v>618</v>
      </c>
      <c r="B84" s="285"/>
      <c r="C84" s="247"/>
      <c r="D84" s="456"/>
      <c r="E84" s="286" t="s">
        <v>771</v>
      </c>
      <c r="F84" s="293"/>
      <c r="G84" s="294"/>
      <c r="H84" s="294"/>
    </row>
    <row r="85" spans="1:8" s="377" customFormat="1">
      <c r="A85" s="392"/>
      <c r="B85" s="393"/>
      <c r="C85" s="393"/>
      <c r="D85" s="393"/>
      <c r="E85" s="393"/>
      <c r="F85" s="393"/>
      <c r="G85" s="393"/>
      <c r="H85" s="393"/>
    </row>
    <row r="86" spans="1:8">
      <c r="A86" s="395"/>
      <c r="B86" s="376"/>
      <c r="C86" s="376"/>
      <c r="D86" s="393"/>
      <c r="E86" s="376"/>
      <c r="F86" s="376"/>
      <c r="G86" s="376"/>
      <c r="H86" s="376"/>
    </row>
    <row r="87" spans="1:8">
      <c r="A87" s="395"/>
      <c r="B87" s="376"/>
      <c r="C87" s="376"/>
      <c r="D87" s="376"/>
      <c r="E87" s="376"/>
      <c r="F87" s="376"/>
      <c r="G87" s="376"/>
      <c r="H87" s="376"/>
    </row>
    <row r="88" spans="1:8">
      <c r="A88" s="395"/>
      <c r="B88" s="376"/>
      <c r="C88" s="376"/>
      <c r="D88" s="376"/>
      <c r="E88" s="376"/>
      <c r="F88" s="376"/>
      <c r="G88" s="376"/>
      <c r="H88" s="376"/>
    </row>
    <row r="89" spans="1:8">
      <c r="A89" s="395"/>
      <c r="B89" s="376"/>
      <c r="C89" s="376"/>
      <c r="D89" s="376"/>
      <c r="E89" s="376"/>
      <c r="F89" s="376"/>
      <c r="G89" s="376"/>
      <c r="H89" s="376"/>
    </row>
    <row r="90" spans="1:8">
      <c r="A90" s="395"/>
      <c r="B90" s="376"/>
      <c r="C90" s="376"/>
      <c r="D90" s="376"/>
      <c r="E90" s="376"/>
      <c r="F90" s="376"/>
      <c r="G90" s="376"/>
      <c r="H90" s="376"/>
    </row>
    <row r="91" spans="1:8">
      <c r="A91" s="395"/>
      <c r="B91" s="376"/>
      <c r="C91" s="376"/>
      <c r="D91" s="376"/>
      <c r="E91" s="376"/>
      <c r="F91" s="376"/>
      <c r="G91" s="376"/>
      <c r="H91" s="376"/>
    </row>
    <row r="92" spans="1:8">
      <c r="A92" s="395"/>
      <c r="B92" s="376"/>
      <c r="C92" s="376"/>
      <c r="D92" s="376"/>
      <c r="E92" s="376"/>
      <c r="F92" s="376"/>
      <c r="G92" s="376"/>
      <c r="H92" s="376"/>
    </row>
    <row r="93" spans="1:8">
      <c r="A93" s="395"/>
      <c r="B93" s="376"/>
      <c r="C93" s="376"/>
      <c r="D93" s="376"/>
      <c r="E93" s="376"/>
      <c r="F93" s="376"/>
      <c r="G93" s="376"/>
      <c r="H93" s="376"/>
    </row>
    <row r="94" spans="1:8">
      <c r="A94" s="395"/>
      <c r="B94" s="376"/>
      <c r="C94" s="376"/>
      <c r="D94" s="376"/>
      <c r="E94" s="376"/>
      <c r="F94" s="376"/>
      <c r="G94" s="376"/>
      <c r="H94" s="376"/>
    </row>
    <row r="95" spans="1:8">
      <c r="A95" s="395"/>
      <c r="B95" s="376"/>
      <c r="C95" s="376"/>
      <c r="D95" s="376"/>
      <c r="E95" s="376"/>
      <c r="F95" s="376"/>
      <c r="G95" s="376"/>
      <c r="H95" s="376"/>
    </row>
    <row r="96" spans="1:8">
      <c r="A96" s="395"/>
      <c r="B96" s="376"/>
      <c r="C96" s="376"/>
      <c r="D96" s="376"/>
      <c r="E96" s="376"/>
      <c r="F96" s="376"/>
      <c r="G96" s="376"/>
      <c r="H96" s="376"/>
    </row>
    <row r="97" spans="1:8">
      <c r="A97" s="395"/>
      <c r="B97" s="376"/>
      <c r="C97" s="376"/>
      <c r="D97" s="376"/>
      <c r="E97" s="376"/>
      <c r="F97" s="376"/>
      <c r="G97" s="376"/>
      <c r="H97" s="376"/>
    </row>
    <row r="98" spans="1:8">
      <c r="A98" s="395"/>
      <c r="B98" s="376"/>
      <c r="C98" s="376"/>
      <c r="D98" s="376"/>
      <c r="E98" s="376"/>
      <c r="F98" s="376"/>
      <c r="G98" s="376"/>
      <c r="H98" s="376"/>
    </row>
    <row r="99" spans="1:8">
      <c r="A99" s="395"/>
      <c r="B99" s="376"/>
      <c r="C99" s="376"/>
      <c r="D99" s="376"/>
      <c r="E99" s="376"/>
      <c r="F99" s="376"/>
      <c r="G99" s="376"/>
      <c r="H99" s="376"/>
    </row>
    <row r="100" spans="1:8">
      <c r="A100" s="395"/>
      <c r="B100" s="376"/>
      <c r="C100" s="376"/>
      <c r="D100" s="376"/>
      <c r="E100" s="376"/>
      <c r="F100" s="376"/>
      <c r="G100" s="376"/>
      <c r="H100" s="376"/>
    </row>
    <row r="101" spans="1:8">
      <c r="A101" s="395"/>
      <c r="B101" s="376"/>
      <c r="C101" s="376"/>
      <c r="D101" s="376"/>
      <c r="E101" s="376"/>
      <c r="F101" s="376"/>
      <c r="G101" s="376"/>
      <c r="H101" s="376"/>
    </row>
    <row r="102" spans="1:8">
      <c r="A102" s="395"/>
      <c r="B102" s="376"/>
      <c r="C102" s="376"/>
      <c r="D102" s="376"/>
      <c r="E102" s="376"/>
      <c r="F102" s="376"/>
      <c r="G102" s="376"/>
      <c r="H102" s="376"/>
    </row>
    <row r="103" spans="1:8">
      <c r="A103" s="395"/>
      <c r="B103" s="376"/>
      <c r="C103" s="376"/>
      <c r="D103" s="376"/>
      <c r="E103" s="376"/>
      <c r="F103" s="376"/>
      <c r="G103" s="376"/>
      <c r="H103" s="376"/>
    </row>
    <row r="104" spans="1:8">
      <c r="A104" s="395"/>
      <c r="B104" s="376"/>
      <c r="C104" s="376"/>
      <c r="D104" s="376"/>
      <c r="E104" s="376"/>
      <c r="F104" s="376"/>
      <c r="G104" s="376"/>
      <c r="H104" s="376"/>
    </row>
    <row r="105" spans="1:8">
      <c r="A105" s="395"/>
      <c r="B105" s="376"/>
      <c r="C105" s="376"/>
      <c r="D105" s="376"/>
      <c r="E105" s="376"/>
      <c r="F105" s="376"/>
      <c r="G105" s="376"/>
      <c r="H105" s="376"/>
    </row>
    <row r="106" spans="1:8">
      <c r="A106" s="395"/>
      <c r="B106" s="376"/>
      <c r="C106" s="376"/>
      <c r="D106" s="376"/>
      <c r="E106" s="376"/>
      <c r="F106" s="376"/>
      <c r="G106" s="376"/>
      <c r="H106" s="376"/>
    </row>
    <row r="107" spans="1:8">
      <c r="A107" s="395"/>
      <c r="B107" s="376"/>
      <c r="C107" s="376"/>
      <c r="D107" s="376"/>
      <c r="E107" s="376"/>
      <c r="F107" s="376"/>
      <c r="G107" s="376"/>
      <c r="H107" s="376"/>
    </row>
    <row r="108" spans="1:8">
      <c r="A108" s="395"/>
      <c r="B108" s="376"/>
      <c r="C108" s="376"/>
      <c r="D108" s="376"/>
      <c r="E108" s="376"/>
      <c r="F108" s="376"/>
      <c r="G108" s="376"/>
      <c r="H108" s="376"/>
    </row>
    <row r="109" spans="1:8">
      <c r="A109" s="395"/>
      <c r="B109" s="376"/>
      <c r="C109" s="376"/>
      <c r="D109" s="376"/>
      <c r="E109" s="376"/>
      <c r="F109" s="376"/>
      <c r="G109" s="376"/>
      <c r="H109" s="376"/>
    </row>
    <row r="110" spans="1:8">
      <c r="A110" s="395"/>
      <c r="B110" s="376"/>
      <c r="C110" s="376"/>
      <c r="D110" s="376"/>
      <c r="E110" s="376"/>
      <c r="F110" s="376"/>
      <c r="G110" s="376"/>
      <c r="H110" s="376"/>
    </row>
    <row r="111" spans="1:8">
      <c r="A111" s="395"/>
      <c r="B111" s="376"/>
      <c r="C111" s="376"/>
      <c r="D111" s="376"/>
      <c r="E111" s="376"/>
      <c r="F111" s="376"/>
      <c r="G111" s="376"/>
      <c r="H111" s="376"/>
    </row>
    <row r="112" spans="1:8">
      <c r="A112" s="395"/>
      <c r="B112" s="376"/>
      <c r="C112" s="376"/>
      <c r="D112" s="376"/>
      <c r="E112" s="376"/>
      <c r="F112" s="376"/>
      <c r="G112" s="376"/>
      <c r="H112" s="376"/>
    </row>
    <row r="113" spans="1:8">
      <c r="A113" s="395"/>
      <c r="B113" s="376"/>
      <c r="C113" s="376"/>
      <c r="D113" s="376"/>
      <c r="E113" s="376"/>
      <c r="F113" s="376"/>
      <c r="G113" s="376"/>
      <c r="H113" s="376"/>
    </row>
    <row r="114" spans="1:8">
      <c r="A114" s="395"/>
      <c r="B114" s="376"/>
      <c r="C114" s="376"/>
      <c r="D114" s="376"/>
      <c r="E114" s="376"/>
      <c r="F114" s="376"/>
      <c r="G114" s="376"/>
      <c r="H114" s="376"/>
    </row>
    <row r="115" spans="1:8">
      <c r="A115" s="395"/>
      <c r="B115" s="376"/>
      <c r="C115" s="376"/>
      <c r="D115" s="376"/>
      <c r="E115" s="376"/>
      <c r="F115" s="376"/>
      <c r="G115" s="376"/>
      <c r="H115" s="376"/>
    </row>
    <row r="116" spans="1:8">
      <c r="A116" s="395"/>
      <c r="B116" s="376"/>
      <c r="C116" s="376"/>
      <c r="D116" s="376"/>
      <c r="E116" s="376"/>
      <c r="F116" s="376"/>
      <c r="G116" s="376"/>
      <c r="H116" s="376"/>
    </row>
    <row r="117" spans="1:8">
      <c r="A117" s="395"/>
      <c r="B117" s="376"/>
      <c r="C117" s="376"/>
      <c r="D117" s="376"/>
      <c r="E117" s="376"/>
      <c r="F117" s="376"/>
      <c r="G117" s="376"/>
      <c r="H117" s="376"/>
    </row>
    <row r="118" spans="1:8">
      <c r="A118" s="395"/>
      <c r="B118" s="376"/>
      <c r="C118" s="376"/>
      <c r="D118" s="376"/>
      <c r="E118" s="376"/>
      <c r="F118" s="376"/>
      <c r="G118" s="376"/>
      <c r="H118" s="376"/>
    </row>
    <row r="119" spans="1:8">
      <c r="A119" s="395"/>
      <c r="B119" s="376"/>
      <c r="C119" s="376"/>
      <c r="D119" s="376"/>
      <c r="E119" s="376"/>
      <c r="F119" s="376"/>
      <c r="G119" s="376"/>
      <c r="H119" s="376"/>
    </row>
    <row r="120" spans="1:8">
      <c r="A120" s="395"/>
      <c r="B120" s="376"/>
      <c r="C120" s="376"/>
      <c r="D120" s="376"/>
      <c r="E120" s="376"/>
      <c r="F120" s="376"/>
      <c r="G120" s="376"/>
      <c r="H120" s="376"/>
    </row>
    <row r="121" spans="1:8">
      <c r="A121" s="395"/>
      <c r="B121" s="376"/>
      <c r="C121" s="376"/>
      <c r="D121" s="376"/>
      <c r="E121" s="376"/>
      <c r="F121" s="376"/>
      <c r="G121" s="376"/>
      <c r="H121" s="376"/>
    </row>
    <row r="122" spans="1:8">
      <c r="A122" s="395"/>
      <c r="B122" s="376"/>
      <c r="C122" s="376"/>
      <c r="D122" s="376"/>
      <c r="E122" s="376"/>
      <c r="F122" s="376"/>
      <c r="G122" s="376"/>
      <c r="H122" s="376"/>
    </row>
    <row r="123" spans="1:8">
      <c r="A123" s="395"/>
      <c r="B123" s="376"/>
      <c r="C123" s="376"/>
      <c r="D123" s="376"/>
      <c r="E123" s="376"/>
      <c r="F123" s="376"/>
      <c r="G123" s="376"/>
      <c r="H123" s="376"/>
    </row>
    <row r="124" spans="1:8">
      <c r="A124" s="395"/>
      <c r="B124" s="376"/>
      <c r="C124" s="376"/>
      <c r="D124" s="376"/>
      <c r="E124" s="376"/>
      <c r="F124" s="376"/>
      <c r="G124" s="376"/>
      <c r="H124" s="376"/>
    </row>
    <row r="125" spans="1:8">
      <c r="A125" s="395"/>
      <c r="B125" s="376"/>
      <c r="C125" s="376"/>
      <c r="D125" s="376"/>
      <c r="E125" s="376"/>
      <c r="F125" s="376"/>
      <c r="G125" s="376"/>
      <c r="H125" s="376"/>
    </row>
    <row r="126" spans="1:8">
      <c r="A126" s="395"/>
      <c r="B126" s="376"/>
      <c r="C126" s="376"/>
      <c r="D126" s="376"/>
      <c r="E126" s="376"/>
      <c r="F126" s="376"/>
      <c r="G126" s="376"/>
      <c r="H126" s="376"/>
    </row>
    <row r="127" spans="1:8">
      <c r="A127" s="395"/>
      <c r="B127" s="376"/>
      <c r="C127" s="376"/>
      <c r="D127" s="376"/>
      <c r="E127" s="376"/>
      <c r="F127" s="376"/>
      <c r="G127" s="376"/>
      <c r="H127" s="376"/>
    </row>
    <row r="128" spans="1:8">
      <c r="A128" s="395"/>
      <c r="B128" s="376"/>
      <c r="C128" s="376"/>
      <c r="D128" s="376"/>
      <c r="E128" s="376"/>
      <c r="F128" s="376"/>
      <c r="G128" s="376"/>
      <c r="H128" s="376"/>
    </row>
    <row r="129" spans="1:8">
      <c r="A129" s="395"/>
      <c r="B129" s="376"/>
      <c r="C129" s="376"/>
      <c r="D129" s="376"/>
      <c r="E129" s="376"/>
      <c r="F129" s="376"/>
      <c r="G129" s="376"/>
      <c r="H129" s="376"/>
    </row>
    <row r="130" spans="1:8">
      <c r="A130" s="395"/>
      <c r="B130" s="376"/>
      <c r="C130" s="376"/>
      <c r="D130" s="376"/>
      <c r="E130" s="376"/>
      <c r="F130" s="376"/>
      <c r="G130" s="376"/>
      <c r="H130" s="376"/>
    </row>
    <row r="131" spans="1:8">
      <c r="A131" s="395"/>
      <c r="B131" s="376"/>
      <c r="C131" s="376"/>
      <c r="D131" s="376"/>
      <c r="E131" s="376"/>
      <c r="F131" s="376"/>
      <c r="G131" s="376"/>
      <c r="H131" s="376"/>
    </row>
    <row r="132" spans="1:8">
      <c r="A132" s="395"/>
      <c r="B132" s="376"/>
      <c r="C132" s="376"/>
      <c r="D132" s="376"/>
      <c r="E132" s="376"/>
      <c r="F132" s="376"/>
      <c r="G132" s="376"/>
      <c r="H132" s="376"/>
    </row>
    <row r="133" spans="1:8">
      <c r="A133" s="395"/>
      <c r="B133" s="376"/>
      <c r="C133" s="376"/>
      <c r="D133" s="376"/>
      <c r="E133" s="376"/>
      <c r="F133" s="376"/>
      <c r="G133" s="376"/>
      <c r="H133" s="376"/>
    </row>
    <row r="134" spans="1:8">
      <c r="A134" s="395"/>
      <c r="B134" s="376"/>
      <c r="C134" s="376"/>
      <c r="D134" s="376"/>
      <c r="E134" s="376"/>
      <c r="F134" s="376"/>
      <c r="G134" s="376"/>
      <c r="H134" s="376"/>
    </row>
    <row r="135" spans="1:8">
      <c r="A135" s="395"/>
      <c r="B135" s="376"/>
      <c r="C135" s="376"/>
      <c r="D135" s="376"/>
      <c r="E135" s="376"/>
      <c r="F135" s="376"/>
      <c r="G135" s="376"/>
      <c r="H135" s="376"/>
    </row>
    <row r="136" spans="1:8">
      <c r="A136" s="395"/>
      <c r="B136" s="376"/>
      <c r="C136" s="376"/>
      <c r="D136" s="376"/>
      <c r="E136" s="376"/>
      <c r="F136" s="376"/>
      <c r="G136" s="376"/>
      <c r="H136" s="376"/>
    </row>
    <row r="137" spans="1:8">
      <c r="A137" s="395"/>
      <c r="B137" s="376"/>
      <c r="C137" s="376"/>
      <c r="D137" s="376"/>
      <c r="E137" s="376"/>
      <c r="F137" s="376"/>
      <c r="G137" s="376"/>
      <c r="H137" s="376"/>
    </row>
    <row r="138" spans="1:8">
      <c r="A138" s="395"/>
      <c r="B138" s="376"/>
      <c r="C138" s="376"/>
      <c r="D138" s="376"/>
      <c r="E138" s="376"/>
      <c r="F138" s="376"/>
      <c r="G138" s="376"/>
      <c r="H138" s="376"/>
    </row>
    <row r="139" spans="1:8">
      <c r="A139" s="395"/>
      <c r="B139" s="376"/>
      <c r="C139" s="376"/>
      <c r="D139" s="376"/>
      <c r="E139" s="376"/>
      <c r="F139" s="376"/>
      <c r="G139" s="376"/>
      <c r="H139" s="376"/>
    </row>
    <row r="140" spans="1:8">
      <c r="A140" s="395"/>
      <c r="B140" s="376"/>
      <c r="C140" s="376"/>
      <c r="D140" s="376"/>
      <c r="E140" s="376"/>
      <c r="F140" s="376"/>
      <c r="G140" s="376"/>
      <c r="H140" s="376"/>
    </row>
    <row r="141" spans="1:8">
      <c r="A141" s="395"/>
      <c r="B141" s="376"/>
      <c r="C141" s="376"/>
      <c r="D141" s="376"/>
      <c r="E141" s="376"/>
      <c r="F141" s="376"/>
      <c r="G141" s="376"/>
      <c r="H141" s="376"/>
    </row>
    <row r="142" spans="1:8">
      <c r="A142" s="395"/>
      <c r="B142" s="376"/>
      <c r="C142" s="376"/>
      <c r="D142" s="376"/>
      <c r="E142" s="376"/>
      <c r="F142" s="376"/>
      <c r="G142" s="376"/>
      <c r="H142" s="376"/>
    </row>
    <row r="143" spans="1:8">
      <c r="A143" s="395"/>
      <c r="B143" s="376"/>
      <c r="C143" s="376"/>
      <c r="D143" s="376"/>
      <c r="E143" s="376"/>
      <c r="F143" s="376"/>
      <c r="G143" s="376"/>
      <c r="H143" s="376"/>
    </row>
    <row r="144" spans="1:8">
      <c r="A144" s="395"/>
      <c r="B144" s="376"/>
      <c r="C144" s="376"/>
      <c r="D144" s="376"/>
      <c r="E144" s="376"/>
      <c r="F144" s="376"/>
      <c r="G144" s="376"/>
      <c r="H144" s="376"/>
    </row>
    <row r="145" spans="1:8">
      <c r="A145" s="395"/>
      <c r="B145" s="376"/>
      <c r="C145" s="376"/>
      <c r="D145" s="376"/>
      <c r="E145" s="376"/>
      <c r="F145" s="376"/>
      <c r="G145" s="376"/>
      <c r="H145" s="376"/>
    </row>
    <row r="146" spans="1:8">
      <c r="A146" s="395"/>
      <c r="B146" s="376"/>
      <c r="C146" s="376"/>
      <c r="D146" s="376"/>
      <c r="E146" s="376"/>
      <c r="F146" s="376"/>
      <c r="G146" s="376"/>
      <c r="H146" s="376"/>
    </row>
    <row r="147" spans="1:8">
      <c r="A147" s="395"/>
      <c r="B147" s="376"/>
      <c r="C147" s="376"/>
      <c r="D147" s="376"/>
      <c r="E147" s="376"/>
      <c r="F147" s="376"/>
      <c r="G147" s="376"/>
      <c r="H147" s="376"/>
    </row>
    <row r="148" spans="1:8">
      <c r="A148" s="395"/>
      <c r="B148" s="376"/>
      <c r="C148" s="376"/>
      <c r="D148" s="376"/>
      <c r="E148" s="376"/>
      <c r="F148" s="376"/>
      <c r="G148" s="376"/>
      <c r="H148" s="376"/>
    </row>
    <row r="149" spans="1:8">
      <c r="A149" s="395"/>
      <c r="B149" s="376"/>
      <c r="C149" s="376"/>
      <c r="D149" s="376"/>
      <c r="E149" s="376"/>
      <c r="F149" s="376"/>
      <c r="G149" s="376"/>
      <c r="H149" s="376"/>
    </row>
    <row r="150" spans="1:8">
      <c r="A150" s="395"/>
      <c r="B150" s="376"/>
      <c r="C150" s="376"/>
      <c r="D150" s="376"/>
      <c r="E150" s="376"/>
      <c r="F150" s="376"/>
      <c r="G150" s="376"/>
      <c r="H150" s="376"/>
    </row>
    <row r="151" spans="1:8">
      <c r="A151" s="395"/>
      <c r="B151" s="376"/>
      <c r="C151" s="376"/>
      <c r="D151" s="376"/>
      <c r="E151" s="376"/>
      <c r="F151" s="376"/>
      <c r="G151" s="376"/>
      <c r="H151" s="376"/>
    </row>
    <row r="152" spans="1:8">
      <c r="A152" s="395"/>
      <c r="B152" s="376"/>
      <c r="C152" s="376"/>
      <c r="D152" s="376"/>
      <c r="E152" s="376"/>
      <c r="F152" s="376"/>
      <c r="G152" s="376"/>
      <c r="H152" s="376"/>
    </row>
    <row r="153" spans="1:8">
      <c r="A153" s="395"/>
      <c r="B153" s="376"/>
      <c r="C153" s="376"/>
      <c r="D153" s="376"/>
      <c r="E153" s="376"/>
      <c r="F153" s="376"/>
      <c r="G153" s="376"/>
      <c r="H153" s="376"/>
    </row>
    <row r="154" spans="1:8">
      <c r="A154" s="395"/>
      <c r="B154" s="376"/>
      <c r="C154" s="376"/>
      <c r="D154" s="376"/>
      <c r="E154" s="376"/>
      <c r="F154" s="376"/>
      <c r="G154" s="376"/>
      <c r="H154" s="376"/>
    </row>
    <row r="155" spans="1:8">
      <c r="A155" s="395"/>
      <c r="B155" s="376"/>
      <c r="C155" s="376"/>
      <c r="D155" s="376"/>
      <c r="E155" s="376"/>
      <c r="F155" s="376"/>
      <c r="G155" s="376"/>
      <c r="H155" s="376"/>
    </row>
    <row r="156" spans="1:8">
      <c r="A156" s="395"/>
      <c r="B156" s="376"/>
      <c r="C156" s="376"/>
      <c r="D156" s="376"/>
      <c r="E156" s="376"/>
      <c r="F156" s="376"/>
      <c r="G156" s="376"/>
      <c r="H156" s="376"/>
    </row>
    <row r="157" spans="1:8">
      <c r="A157" s="395"/>
      <c r="B157" s="376"/>
      <c r="C157" s="376"/>
      <c r="D157" s="376"/>
      <c r="E157" s="376"/>
      <c r="F157" s="376"/>
      <c r="G157" s="376"/>
      <c r="H157" s="376"/>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K47"/>
  <sheetViews>
    <sheetView view="pageBreakPreview" topLeftCell="A16" zoomScale="90" zoomScaleNormal="100" zoomScaleSheetLayoutView="90" workbookViewId="0">
      <selection activeCell="I47" sqref="I47"/>
    </sheetView>
  </sheetViews>
  <sheetFormatPr defaultRowHeight="12.75"/>
  <cols>
    <col min="1" max="1" width="4.85546875" style="331" customWidth="1"/>
    <col min="2" max="2" width="34.42578125" style="307" customWidth="1"/>
    <col min="3" max="4" width="9.140625" style="307"/>
    <col min="5" max="5" width="12.28515625" style="307" customWidth="1"/>
    <col min="6" max="6" width="9.140625" style="307"/>
    <col min="7" max="7" width="15.28515625" style="307" customWidth="1"/>
    <col min="8" max="10" width="19" style="307" customWidth="1"/>
    <col min="11" max="11" width="21.85546875" style="307" customWidth="1"/>
    <col min="12" max="16384" width="9.140625" style="307"/>
  </cols>
  <sheetData>
    <row r="1" spans="1:11" ht="27.75" customHeight="1">
      <c r="A1" s="711" t="s">
        <v>784</v>
      </c>
      <c r="B1" s="711"/>
      <c r="C1" s="711"/>
      <c r="D1" s="711"/>
      <c r="E1" s="711"/>
      <c r="F1" s="711"/>
      <c r="G1" s="711"/>
      <c r="H1" s="711"/>
      <c r="I1" s="711"/>
      <c r="J1" s="711"/>
      <c r="K1" s="711"/>
    </row>
    <row r="2" spans="1:11" ht="66.75" customHeight="1">
      <c r="A2" s="712" t="s">
        <v>818</v>
      </c>
      <c r="B2" s="712"/>
      <c r="C2" s="712"/>
      <c r="D2" s="712"/>
      <c r="E2" s="712"/>
      <c r="F2" s="712"/>
      <c r="G2" s="712"/>
      <c r="H2" s="712"/>
      <c r="I2" s="712"/>
      <c r="J2" s="712"/>
      <c r="K2" s="712"/>
    </row>
    <row r="3" spans="1:11" ht="48" customHeight="1">
      <c r="A3" s="696" t="s">
        <v>633</v>
      </c>
      <c r="B3" s="696"/>
      <c r="C3" s="696"/>
      <c r="D3" s="696"/>
      <c r="E3" s="696"/>
      <c r="F3" s="696"/>
      <c r="G3" s="696"/>
      <c r="H3" s="696"/>
      <c r="I3" s="696"/>
      <c r="J3" s="696"/>
      <c r="K3" s="696"/>
    </row>
    <row r="4" spans="1:11">
      <c r="A4" s="697" t="str">
        <f>BCThuNhap_06203!A5</f>
        <v>Năm 2022/ Year 2022</v>
      </c>
      <c r="B4" s="697"/>
      <c r="C4" s="697"/>
      <c r="D4" s="697"/>
      <c r="E4" s="697"/>
      <c r="F4" s="697"/>
      <c r="G4" s="697"/>
      <c r="H4" s="697"/>
      <c r="I4" s="697"/>
      <c r="J4" s="697"/>
      <c r="K4" s="697"/>
    </row>
    <row r="5" spans="1:11" ht="7.5" customHeight="1">
      <c r="A5" s="306"/>
      <c r="B5" s="306"/>
      <c r="C5" s="306"/>
      <c r="D5" s="306"/>
      <c r="E5" s="306"/>
      <c r="F5" s="284"/>
      <c r="G5" s="309"/>
      <c r="H5" s="309"/>
      <c r="I5" s="309"/>
      <c r="J5" s="309"/>
      <c r="K5" s="309"/>
    </row>
    <row r="6" spans="1:11" ht="21.75" customHeight="1">
      <c r="A6" s="713" t="s">
        <v>437</v>
      </c>
      <c r="B6" s="714"/>
      <c r="C6" s="312"/>
      <c r="D6" s="312"/>
      <c r="E6" s="312"/>
      <c r="F6" s="312"/>
      <c r="G6" s="698" t="s">
        <v>824</v>
      </c>
      <c r="H6" s="698"/>
      <c r="I6" s="698"/>
      <c r="J6" s="698"/>
      <c r="K6" s="309"/>
    </row>
    <row r="7" spans="1:11" ht="15" customHeight="1">
      <c r="A7" s="313" t="s">
        <v>641</v>
      </c>
      <c r="B7" s="232"/>
      <c r="C7" s="312"/>
      <c r="D7" s="312"/>
      <c r="E7" s="312"/>
      <c r="F7" s="312"/>
      <c r="G7" s="699" t="s">
        <v>500</v>
      </c>
      <c r="H7" s="699"/>
      <c r="I7" s="699"/>
      <c r="J7" s="699"/>
      <c r="K7" s="309"/>
    </row>
    <row r="8" spans="1:11" s="538" customFormat="1" ht="24.75" customHeight="1">
      <c r="A8" s="701" t="s">
        <v>503</v>
      </c>
      <c r="B8" s="721"/>
      <c r="C8" s="536"/>
      <c r="D8" s="536"/>
      <c r="E8" s="536"/>
      <c r="F8" s="536"/>
      <c r="G8" s="698" t="s">
        <v>820</v>
      </c>
      <c r="H8" s="698"/>
      <c r="I8" s="698"/>
      <c r="J8" s="698"/>
      <c r="K8" s="537"/>
    </row>
    <row r="9" spans="1:11" ht="27" customHeight="1">
      <c r="A9" s="722" t="s">
        <v>602</v>
      </c>
      <c r="B9" s="722"/>
      <c r="C9" s="312"/>
      <c r="D9" s="312"/>
      <c r="E9" s="312"/>
      <c r="F9" s="312"/>
      <c r="G9" s="699" t="s">
        <v>529</v>
      </c>
      <c r="H9" s="699"/>
      <c r="I9" s="699"/>
      <c r="J9" s="699"/>
      <c r="K9" s="309"/>
    </row>
    <row r="10" spans="1:11" ht="27" customHeight="1">
      <c r="A10" s="713" t="s">
        <v>505</v>
      </c>
      <c r="B10" s="718"/>
      <c r="C10" s="312"/>
      <c r="D10" s="312"/>
      <c r="E10" s="312"/>
      <c r="F10" s="312"/>
      <c r="G10" s="698" t="s">
        <v>619</v>
      </c>
      <c r="H10" s="698"/>
      <c r="I10" s="698"/>
      <c r="J10" s="698"/>
      <c r="K10" s="698"/>
    </row>
    <row r="11" spans="1:11" ht="24" customHeight="1">
      <c r="A11" s="718" t="s">
        <v>506</v>
      </c>
      <c r="B11" s="718"/>
      <c r="C11" s="312"/>
      <c r="D11" s="312"/>
      <c r="E11" s="312"/>
      <c r="F11" s="312"/>
      <c r="G11" s="699" t="s">
        <v>613</v>
      </c>
      <c r="H11" s="699"/>
      <c r="I11" s="699"/>
      <c r="J11" s="699"/>
      <c r="K11" s="699"/>
    </row>
    <row r="12" spans="1:11" ht="15" customHeight="1">
      <c r="A12" s="314" t="s">
        <v>157</v>
      </c>
      <c r="B12" s="231"/>
      <c r="C12" s="312"/>
      <c r="D12" s="312"/>
      <c r="E12" s="312"/>
      <c r="F12" s="312"/>
      <c r="G12" s="698" t="str">
        <f>BCThuNhap_06203!B13</f>
        <v>Ngày 30 tháng 01 năm 2023</v>
      </c>
      <c r="H12" s="698"/>
      <c r="I12" s="698"/>
      <c r="J12" s="698"/>
      <c r="K12" s="309"/>
    </row>
    <row r="13" spans="1:11" ht="15">
      <c r="A13" s="315" t="s">
        <v>158</v>
      </c>
      <c r="B13" s="315"/>
      <c r="C13" s="312"/>
      <c r="D13" s="312"/>
      <c r="E13" s="312"/>
      <c r="F13" s="312"/>
      <c r="G13" s="703">
        <f>BCThuNhap_06203!B14</f>
        <v>44956</v>
      </c>
      <c r="H13" s="703"/>
      <c r="I13" s="703"/>
      <c r="J13" s="703"/>
      <c r="K13" s="309"/>
    </row>
    <row r="14" spans="1:11" ht="18" customHeight="1">
      <c r="A14" s="539" t="s">
        <v>821</v>
      </c>
      <c r="B14" s="540" t="s">
        <v>822</v>
      </c>
      <c r="C14" s="312"/>
      <c r="D14" s="312"/>
      <c r="E14" s="312"/>
      <c r="F14" s="312"/>
      <c r="G14" s="535"/>
      <c r="H14" s="535"/>
      <c r="I14" s="535"/>
      <c r="J14" s="535"/>
      <c r="K14" s="309"/>
    </row>
    <row r="15" spans="1:11">
      <c r="A15" s="539" t="s">
        <v>115</v>
      </c>
      <c r="B15" s="540" t="s">
        <v>823</v>
      </c>
      <c r="C15" s="309"/>
      <c r="D15" s="309"/>
      <c r="E15" s="309"/>
      <c r="F15" s="309"/>
      <c r="G15" s="309"/>
      <c r="H15" s="309"/>
      <c r="I15" s="309"/>
      <c r="J15" s="309"/>
      <c r="K15" s="309"/>
    </row>
    <row r="16" spans="1:11" s="308" customFormat="1" ht="29.25" customHeight="1">
      <c r="A16" s="723" t="s">
        <v>642</v>
      </c>
      <c r="B16" s="723" t="s">
        <v>643</v>
      </c>
      <c r="C16" s="728" t="s">
        <v>311</v>
      </c>
      <c r="D16" s="723" t="s">
        <v>644</v>
      </c>
      <c r="E16" s="723" t="s">
        <v>645</v>
      </c>
      <c r="F16" s="723" t="s">
        <v>646</v>
      </c>
      <c r="G16" s="723" t="s">
        <v>647</v>
      </c>
      <c r="H16" s="725" t="s">
        <v>648</v>
      </c>
      <c r="I16" s="726"/>
      <c r="J16" s="725" t="s">
        <v>649</v>
      </c>
      <c r="K16" s="726"/>
    </row>
    <row r="17" spans="1:11" s="308" customFormat="1" ht="51">
      <c r="A17" s="724"/>
      <c r="B17" s="724"/>
      <c r="C17" s="729"/>
      <c r="D17" s="724"/>
      <c r="E17" s="724"/>
      <c r="F17" s="724"/>
      <c r="G17" s="724"/>
      <c r="H17" s="317" t="s">
        <v>650</v>
      </c>
      <c r="I17" s="317" t="s">
        <v>651</v>
      </c>
      <c r="J17" s="317" t="s">
        <v>652</v>
      </c>
      <c r="K17" s="317" t="s">
        <v>651</v>
      </c>
    </row>
    <row r="18" spans="1:11" s="308" customFormat="1" ht="41.25" customHeight="1">
      <c r="A18" s="310" t="s">
        <v>801</v>
      </c>
      <c r="B18" s="318" t="s">
        <v>804</v>
      </c>
      <c r="C18" s="318" t="s">
        <v>653</v>
      </c>
      <c r="D18" s="319"/>
      <c r="E18" s="319"/>
      <c r="F18" s="320"/>
      <c r="G18" s="321"/>
      <c r="H18" s="318"/>
      <c r="I18" s="322"/>
      <c r="J18" s="323"/>
      <c r="K18" s="324"/>
    </row>
    <row r="19" spans="1:11" s="308" customFormat="1" ht="48" customHeight="1">
      <c r="A19" s="310" t="s">
        <v>51</v>
      </c>
      <c r="B19" s="318" t="s">
        <v>805</v>
      </c>
      <c r="C19" s="318" t="s">
        <v>654</v>
      </c>
      <c r="D19" s="320"/>
      <c r="E19" s="320"/>
      <c r="F19" s="320"/>
      <c r="G19" s="321"/>
      <c r="H19" s="318"/>
      <c r="I19" s="322"/>
      <c r="J19" s="318"/>
      <c r="K19" s="322"/>
    </row>
    <row r="20" spans="1:11" s="308" customFormat="1" ht="46.5" customHeight="1">
      <c r="A20" s="310" t="s">
        <v>806</v>
      </c>
      <c r="B20" s="318" t="s">
        <v>807</v>
      </c>
      <c r="C20" s="318" t="s">
        <v>655</v>
      </c>
      <c r="D20" s="320"/>
      <c r="E20" s="320"/>
      <c r="F20" s="320"/>
      <c r="G20" s="319"/>
      <c r="H20" s="318"/>
      <c r="I20" s="325"/>
      <c r="J20" s="318"/>
      <c r="K20" s="325"/>
    </row>
    <row r="21" spans="1:11" s="308" customFormat="1" ht="46.5" customHeight="1">
      <c r="A21" s="310" t="s">
        <v>61</v>
      </c>
      <c r="B21" s="318" t="s">
        <v>808</v>
      </c>
      <c r="C21" s="318" t="s">
        <v>656</v>
      </c>
      <c r="D21" s="320"/>
      <c r="E21" s="320"/>
      <c r="F21" s="320"/>
      <c r="G21" s="321"/>
      <c r="H21" s="318"/>
      <c r="I21" s="322"/>
      <c r="J21" s="318"/>
      <c r="K21" s="322"/>
    </row>
    <row r="22" spans="1:11" s="308" customFormat="1" ht="43.5" customHeight="1">
      <c r="A22" s="310" t="s">
        <v>657</v>
      </c>
      <c r="B22" s="318" t="s">
        <v>809</v>
      </c>
      <c r="C22" s="318" t="s">
        <v>658</v>
      </c>
      <c r="D22" s="320"/>
      <c r="E22" s="320"/>
      <c r="F22" s="320"/>
      <c r="G22" s="321"/>
      <c r="H22" s="318"/>
      <c r="I22" s="322"/>
      <c r="J22" s="318"/>
      <c r="K22" s="322"/>
    </row>
    <row r="23" spans="1:11" s="308" customFormat="1" ht="51">
      <c r="A23" s="310" t="s">
        <v>810</v>
      </c>
      <c r="B23" s="318" t="s">
        <v>811</v>
      </c>
      <c r="C23" s="318" t="s">
        <v>659</v>
      </c>
      <c r="D23" s="320"/>
      <c r="E23" s="320"/>
      <c r="F23" s="320"/>
      <c r="G23" s="321"/>
      <c r="H23" s="318"/>
      <c r="I23" s="322"/>
      <c r="J23" s="318"/>
      <c r="K23" s="322"/>
    </row>
    <row r="24" spans="1:11" s="308" customFormat="1" ht="38.25">
      <c r="A24" s="310" t="s">
        <v>114</v>
      </c>
      <c r="B24" s="318" t="s">
        <v>812</v>
      </c>
      <c r="C24" s="318" t="s">
        <v>660</v>
      </c>
      <c r="D24" s="320"/>
      <c r="E24" s="320"/>
      <c r="F24" s="320"/>
      <c r="G24" s="321"/>
      <c r="H24" s="318"/>
      <c r="I24" s="322"/>
      <c r="J24" s="318"/>
      <c r="K24" s="322"/>
    </row>
    <row r="25" spans="1:11" s="308" customFormat="1" ht="51">
      <c r="A25" s="310" t="s">
        <v>813</v>
      </c>
      <c r="B25" s="318" t="s">
        <v>814</v>
      </c>
      <c r="C25" s="318" t="s">
        <v>661</v>
      </c>
      <c r="D25" s="320"/>
      <c r="E25" s="320"/>
      <c r="F25" s="320"/>
      <c r="G25" s="321"/>
      <c r="H25" s="318"/>
      <c r="I25" s="322"/>
      <c r="J25" s="318"/>
      <c r="K25" s="322"/>
    </row>
    <row r="26" spans="1:11" s="308" customFormat="1" ht="38.25">
      <c r="A26" s="310" t="s">
        <v>115</v>
      </c>
      <c r="B26" s="318" t="s">
        <v>812</v>
      </c>
      <c r="C26" s="318" t="s">
        <v>662</v>
      </c>
      <c r="D26" s="320"/>
      <c r="E26" s="320"/>
      <c r="F26" s="320"/>
      <c r="G26" s="321"/>
      <c r="H26" s="318"/>
      <c r="I26" s="322"/>
      <c r="J26" s="318"/>
      <c r="K26" s="322"/>
    </row>
    <row r="27" spans="1:11" s="308" customFormat="1" ht="38.25">
      <c r="A27" s="310" t="s">
        <v>663</v>
      </c>
      <c r="B27" s="318" t="s">
        <v>815</v>
      </c>
      <c r="C27" s="318" t="s">
        <v>664</v>
      </c>
      <c r="D27" s="320"/>
      <c r="E27" s="320"/>
      <c r="F27" s="320"/>
      <c r="G27" s="321"/>
      <c r="H27" s="318"/>
      <c r="I27" s="322"/>
      <c r="J27" s="318"/>
      <c r="K27" s="322"/>
    </row>
    <row r="28" spans="1:11" s="308" customFormat="1">
      <c r="A28" s="326"/>
      <c r="B28" s="327"/>
      <c r="C28" s="327"/>
      <c r="D28" s="320"/>
      <c r="E28" s="320"/>
      <c r="F28" s="320"/>
      <c r="G28" s="321"/>
      <c r="H28" s="318"/>
      <c r="I28" s="322"/>
      <c r="J28" s="323"/>
      <c r="K28" s="324"/>
    </row>
    <row r="29" spans="1:11" s="308" customFormat="1">
      <c r="A29" s="328"/>
      <c r="B29" s="311"/>
      <c r="C29" s="311"/>
      <c r="D29" s="311"/>
      <c r="E29" s="311"/>
      <c r="F29" s="311"/>
      <c r="G29" s="311"/>
      <c r="H29" s="311"/>
      <c r="I29" s="311"/>
      <c r="J29" s="311"/>
      <c r="K29" s="311"/>
    </row>
    <row r="30" spans="1:11" s="308" customFormat="1">
      <c r="A30" s="727" t="s">
        <v>640</v>
      </c>
      <c r="B30" s="727"/>
      <c r="C30" s="727"/>
      <c r="D30" s="727"/>
      <c r="E30" s="727"/>
      <c r="F30" s="311"/>
      <c r="G30" s="311"/>
      <c r="H30" s="311"/>
      <c r="I30" s="311"/>
      <c r="J30" s="311"/>
      <c r="K30" s="311"/>
    </row>
    <row r="31" spans="1:11" s="308" customFormat="1" ht="8.25" customHeight="1">
      <c r="A31" s="329"/>
      <c r="B31" s="329"/>
      <c r="C31" s="329"/>
      <c r="D31" s="329"/>
      <c r="E31" s="329"/>
      <c r="F31" s="311"/>
      <c r="G31" s="311"/>
      <c r="H31" s="311"/>
      <c r="I31" s="311"/>
      <c r="J31" s="311"/>
      <c r="K31" s="311"/>
    </row>
    <row r="32" spans="1:11" s="308" customFormat="1">
      <c r="A32" s="287" t="s">
        <v>206</v>
      </c>
      <c r="B32" s="285"/>
      <c r="C32" s="286"/>
      <c r="D32" s="311"/>
      <c r="E32" s="311"/>
      <c r="F32" s="311"/>
      <c r="G32" s="311"/>
      <c r="H32" s="311"/>
      <c r="I32" s="288" t="s">
        <v>207</v>
      </c>
      <c r="J32" s="311"/>
      <c r="K32" s="311"/>
    </row>
    <row r="33" spans="1:11" s="308" customFormat="1">
      <c r="A33" s="289" t="s">
        <v>208</v>
      </c>
      <c r="B33" s="285"/>
      <c r="C33" s="286"/>
      <c r="D33" s="311"/>
      <c r="E33" s="311"/>
      <c r="F33" s="311"/>
      <c r="G33" s="311"/>
      <c r="H33" s="311"/>
      <c r="I33" s="290" t="s">
        <v>209</v>
      </c>
      <c r="J33" s="311"/>
      <c r="K33" s="311"/>
    </row>
    <row r="34" spans="1:11" s="308" customFormat="1">
      <c r="A34" s="289"/>
      <c r="B34" s="285"/>
      <c r="C34" s="286"/>
      <c r="D34" s="311"/>
      <c r="E34" s="311"/>
      <c r="F34" s="311"/>
      <c r="G34" s="311"/>
      <c r="H34" s="311"/>
      <c r="I34" s="290"/>
      <c r="J34" s="311"/>
      <c r="K34" s="311"/>
    </row>
    <row r="35" spans="1:11" s="308" customFormat="1">
      <c r="A35" s="289"/>
      <c r="B35" s="285"/>
      <c r="C35" s="286"/>
      <c r="D35" s="311"/>
      <c r="E35" s="311"/>
      <c r="F35" s="311"/>
      <c r="G35" s="311"/>
      <c r="H35" s="311"/>
      <c r="I35" s="290"/>
      <c r="J35" s="311"/>
      <c r="K35" s="311"/>
    </row>
    <row r="36" spans="1:11" s="308" customFormat="1">
      <c r="A36" s="289"/>
      <c r="B36" s="285"/>
      <c r="C36" s="286"/>
      <c r="D36" s="311"/>
      <c r="E36" s="311"/>
      <c r="F36" s="311"/>
      <c r="G36" s="311"/>
      <c r="H36" s="311"/>
      <c r="I36" s="290"/>
      <c r="J36" s="311"/>
      <c r="K36" s="311"/>
    </row>
    <row r="37" spans="1:11" s="308" customFormat="1">
      <c r="A37" s="289"/>
      <c r="B37" s="285"/>
      <c r="C37" s="286"/>
      <c r="D37" s="311"/>
      <c r="E37" s="311"/>
      <c r="F37" s="311"/>
      <c r="G37" s="311"/>
      <c r="H37" s="311"/>
      <c r="I37" s="290"/>
      <c r="J37" s="311"/>
      <c r="K37" s="311"/>
    </row>
    <row r="38" spans="1:11" s="308" customFormat="1">
      <c r="A38" s="289"/>
      <c r="B38" s="285"/>
      <c r="C38" s="286"/>
      <c r="D38" s="311"/>
      <c r="E38" s="311"/>
      <c r="F38" s="311"/>
      <c r="G38" s="311"/>
      <c r="H38" s="311"/>
      <c r="I38" s="290"/>
      <c r="J38" s="311"/>
      <c r="K38" s="311"/>
    </row>
    <row r="39" spans="1:11">
      <c r="A39" s="285"/>
      <c r="B39" s="285"/>
      <c r="C39" s="286"/>
      <c r="D39" s="309"/>
      <c r="E39" s="309"/>
      <c r="F39" s="309"/>
      <c r="G39" s="309"/>
      <c r="H39" s="309"/>
      <c r="I39" s="286"/>
      <c r="J39" s="309"/>
      <c r="K39" s="309"/>
    </row>
    <row r="40" spans="1:11">
      <c r="A40" s="285"/>
      <c r="B40" s="285"/>
      <c r="C40" s="286"/>
      <c r="D40" s="309"/>
      <c r="E40" s="309"/>
      <c r="F40" s="309"/>
      <c r="G40" s="309"/>
      <c r="H40" s="309"/>
      <c r="I40" s="286"/>
      <c r="J40" s="309"/>
      <c r="K40" s="309"/>
    </row>
    <row r="41" spans="1:11">
      <c r="A41" s="285"/>
      <c r="B41" s="285"/>
      <c r="C41" s="286"/>
      <c r="D41" s="309"/>
      <c r="E41" s="309"/>
      <c r="F41" s="309"/>
      <c r="G41" s="309"/>
      <c r="H41" s="309"/>
      <c r="I41" s="286"/>
      <c r="J41" s="309"/>
      <c r="K41" s="309"/>
    </row>
    <row r="42" spans="1:11">
      <c r="A42" s="285"/>
      <c r="B42" s="285"/>
      <c r="C42" s="286"/>
      <c r="D42" s="309"/>
      <c r="E42" s="309"/>
      <c r="F42" s="309"/>
      <c r="G42" s="309"/>
      <c r="H42" s="309"/>
      <c r="I42" s="286"/>
      <c r="J42" s="309"/>
      <c r="K42" s="309"/>
    </row>
    <row r="43" spans="1:11">
      <c r="A43" s="292"/>
      <c r="B43" s="330"/>
      <c r="C43" s="330"/>
      <c r="D43" s="330"/>
      <c r="E43" s="309"/>
      <c r="F43" s="309"/>
      <c r="G43" s="309"/>
      <c r="H43" s="309"/>
      <c r="I43" s="292"/>
      <c r="J43" s="330"/>
      <c r="K43" s="330"/>
    </row>
    <row r="44" spans="1:11">
      <c r="A44" s="287" t="s">
        <v>619</v>
      </c>
      <c r="B44" s="285"/>
      <c r="C44" s="247"/>
      <c r="D44" s="309"/>
      <c r="E44" s="309"/>
      <c r="F44" s="309"/>
      <c r="G44" s="309"/>
      <c r="H44" s="309"/>
      <c r="I44" s="288" t="s">
        <v>498</v>
      </c>
      <c r="J44" s="309"/>
      <c r="K44" s="309"/>
    </row>
    <row r="45" spans="1:11">
      <c r="A45" s="287" t="s">
        <v>773</v>
      </c>
      <c r="B45" s="285"/>
      <c r="C45" s="247"/>
      <c r="D45" s="309"/>
      <c r="E45" s="309"/>
      <c r="F45" s="309"/>
      <c r="G45" s="309"/>
      <c r="H45" s="309"/>
      <c r="I45" s="288" t="s">
        <v>665</v>
      </c>
      <c r="J45" s="309"/>
      <c r="K45" s="309"/>
    </row>
    <row r="46" spans="1:11">
      <c r="A46" s="285" t="s">
        <v>618</v>
      </c>
      <c r="B46" s="285"/>
      <c r="C46" s="247"/>
      <c r="D46" s="309"/>
      <c r="E46" s="309"/>
      <c r="F46" s="309"/>
      <c r="G46" s="309"/>
      <c r="H46" s="309"/>
      <c r="I46" s="286" t="s">
        <v>771</v>
      </c>
      <c r="J46" s="309"/>
      <c r="K46" s="309"/>
    </row>
    <row r="47" spans="1:11">
      <c r="A47" s="316"/>
      <c r="B47" s="309"/>
      <c r="C47" s="309"/>
      <c r="D47" s="309"/>
      <c r="E47" s="309"/>
      <c r="F47" s="309"/>
      <c r="G47" s="309"/>
      <c r="H47" s="309"/>
      <c r="I47" s="309"/>
      <c r="J47" s="309"/>
      <c r="K47" s="309"/>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sheetPr>
  <dimension ref="A1:F66"/>
  <sheetViews>
    <sheetView tabSelected="1" view="pageBreakPreview" topLeftCell="A21" zoomScale="85" zoomScaleNormal="100" zoomScaleSheetLayoutView="85" workbookViewId="0">
      <selection activeCell="E25" sqref="E25"/>
    </sheetView>
  </sheetViews>
  <sheetFormatPr defaultRowHeight="15"/>
  <cols>
    <col min="1" max="1" width="8" customWidth="1"/>
    <col min="2" max="2" width="54" customWidth="1"/>
    <col min="3" max="3" width="14.140625" customWidth="1"/>
    <col min="4" max="4" width="27.5703125" style="374" customWidth="1"/>
    <col min="5" max="5" width="27.5703125" customWidth="1"/>
    <col min="6" max="6" width="20.28515625" style="368" customWidth="1"/>
    <col min="7" max="7" width="12" style="368" customWidth="1"/>
    <col min="8" max="8" width="9.140625" style="368" customWidth="1"/>
    <col min="9" max="16384" width="9.140625" style="368"/>
  </cols>
  <sheetData>
    <row r="1" spans="1:5" ht="23.25" customHeight="1">
      <c r="A1" s="711" t="s">
        <v>784</v>
      </c>
      <c r="B1" s="711"/>
      <c r="C1" s="711"/>
      <c r="D1" s="711"/>
      <c r="E1" s="711"/>
    </row>
    <row r="2" spans="1:5" ht="64.5" customHeight="1">
      <c r="A2" s="712" t="s">
        <v>819</v>
      </c>
      <c r="B2" s="712"/>
      <c r="C2" s="712"/>
      <c r="D2" s="712"/>
      <c r="E2" s="712"/>
    </row>
    <row r="3" spans="1:5" ht="15" customHeight="1">
      <c r="A3" s="696" t="s">
        <v>633</v>
      </c>
      <c r="B3" s="696"/>
      <c r="C3" s="696"/>
      <c r="D3" s="696"/>
      <c r="E3" s="696"/>
    </row>
    <row r="4" spans="1:5" ht="12.75">
      <c r="A4" s="696"/>
      <c r="B4" s="696"/>
      <c r="C4" s="696"/>
      <c r="D4" s="696"/>
      <c r="E4" s="696"/>
    </row>
    <row r="5" spans="1:5" ht="12.75">
      <c r="A5" s="697" t="str">
        <f>BCThuNhap_06203!A5</f>
        <v>Năm 2022/ Year 2022</v>
      </c>
      <c r="B5" s="697"/>
      <c r="C5" s="697"/>
      <c r="D5" s="697"/>
      <c r="E5" s="697"/>
    </row>
    <row r="6" spans="1:5" ht="12.75">
      <c r="A6" s="433"/>
      <c r="B6" s="433"/>
      <c r="C6" s="433"/>
      <c r="D6" s="433"/>
      <c r="E6" s="433"/>
    </row>
    <row r="7" spans="1:5" ht="15" customHeight="1">
      <c r="A7" s="713" t="s">
        <v>437</v>
      </c>
      <c r="B7" s="713"/>
      <c r="C7" s="707" t="s">
        <v>499</v>
      </c>
      <c r="D7" s="707"/>
      <c r="E7" s="707"/>
    </row>
    <row r="8" spans="1:5" ht="15" customHeight="1">
      <c r="A8" s="714" t="s">
        <v>436</v>
      </c>
      <c r="B8" s="714"/>
      <c r="C8" s="708" t="s">
        <v>500</v>
      </c>
      <c r="D8" s="708"/>
      <c r="E8" s="708"/>
    </row>
    <row r="9" spans="1:5" ht="15" customHeight="1">
      <c r="A9" s="713" t="s">
        <v>503</v>
      </c>
      <c r="B9" s="713"/>
      <c r="C9" s="707" t="s">
        <v>609</v>
      </c>
      <c r="D9" s="707"/>
      <c r="E9" s="707"/>
    </row>
    <row r="10" spans="1:5" ht="15" customHeight="1">
      <c r="A10" s="717" t="s">
        <v>601</v>
      </c>
      <c r="B10" s="717"/>
      <c r="C10" s="708" t="s">
        <v>529</v>
      </c>
      <c r="D10" s="708"/>
      <c r="E10" s="708"/>
    </row>
    <row r="11" spans="1:5" ht="15" customHeight="1">
      <c r="A11" s="713" t="s">
        <v>505</v>
      </c>
      <c r="B11" s="713"/>
      <c r="C11" s="707" t="s">
        <v>612</v>
      </c>
      <c r="D11" s="707"/>
      <c r="E11" s="707"/>
    </row>
    <row r="12" spans="1:5" ht="15" customHeight="1">
      <c r="A12" s="718" t="s">
        <v>506</v>
      </c>
      <c r="B12" s="718"/>
      <c r="C12" s="708" t="s">
        <v>613</v>
      </c>
      <c r="D12" s="708"/>
      <c r="E12" s="708"/>
    </row>
    <row r="13" spans="1:5" ht="15" customHeight="1">
      <c r="A13" s="716" t="s">
        <v>157</v>
      </c>
      <c r="B13" s="716"/>
      <c r="C13" s="707" t="str">
        <f>BCThuNhap_06203!B13</f>
        <v>Ngày 30 tháng 01 năm 2023</v>
      </c>
      <c r="D13" s="707"/>
      <c r="E13" s="707"/>
    </row>
    <row r="14" spans="1:5" ht="12.75">
      <c r="A14" s="715" t="s">
        <v>158</v>
      </c>
      <c r="B14" s="715"/>
      <c r="C14" s="703">
        <f>BCThuNhap_06203!B14</f>
        <v>44956</v>
      </c>
      <c r="D14" s="703"/>
      <c r="E14" s="703"/>
    </row>
    <row r="15" spans="1:5" ht="12.75">
      <c r="A15" s="539" t="s">
        <v>821</v>
      </c>
      <c r="B15" s="540" t="s">
        <v>822</v>
      </c>
      <c r="C15" s="432"/>
      <c r="D15" s="432"/>
      <c r="E15" s="432"/>
    </row>
    <row r="16" spans="1:5">
      <c r="A16" s="452" t="s">
        <v>116</v>
      </c>
      <c r="B16" s="453" t="s">
        <v>598</v>
      </c>
      <c r="C16" s="449"/>
      <c r="D16" s="479"/>
      <c r="E16" s="449"/>
    </row>
    <row r="17" spans="1:6" s="371" customFormat="1" ht="55.5" customHeight="1">
      <c r="A17" s="480" t="s">
        <v>348</v>
      </c>
      <c r="B17" s="480" t="s">
        <v>370</v>
      </c>
      <c r="C17" s="480" t="s">
        <v>371</v>
      </c>
      <c r="D17" s="675" t="s">
        <v>1192</v>
      </c>
      <c r="E17" s="602" t="s">
        <v>800</v>
      </c>
      <c r="F17" s="151"/>
    </row>
    <row r="18" spans="1:6" s="371" customFormat="1" ht="30" customHeight="1">
      <c r="A18" s="305" t="s">
        <v>51</v>
      </c>
      <c r="B18" s="481" t="s">
        <v>372</v>
      </c>
      <c r="C18" s="482" t="s">
        <v>118</v>
      </c>
      <c r="D18" s="483"/>
      <c r="E18" s="484"/>
      <c r="F18" s="491">
        <v>104908779309.87097</v>
      </c>
    </row>
    <row r="19" spans="1:6" s="371" customFormat="1" ht="76.5" customHeight="1">
      <c r="A19" s="446">
        <v>1</v>
      </c>
      <c r="B19" s="485" t="s">
        <v>795</v>
      </c>
      <c r="C19" s="486" t="s">
        <v>119</v>
      </c>
      <c r="D19" s="487">
        <f>+BCKetQuaHoatDong_06028!D25/Khac_06030!F18</f>
        <v>1.1066845526537925E-2</v>
      </c>
      <c r="E19" s="603">
        <v>8.9832503750235781E-3</v>
      </c>
      <c r="F19" s="153"/>
    </row>
    <row r="20" spans="1:6" s="371" customFormat="1" ht="63.75" customHeight="1">
      <c r="A20" s="446">
        <v>2</v>
      </c>
      <c r="B20" s="485" t="s">
        <v>796</v>
      </c>
      <c r="C20" s="486" t="s">
        <v>120</v>
      </c>
      <c r="D20" s="487">
        <f>+BCKetQuaHoatDong_06028!D26/Khac_06030!F18</f>
        <v>3.5317062445806061E-3</v>
      </c>
      <c r="E20" s="603">
        <v>3.7955828078554731E-3</v>
      </c>
      <c r="F20" s="153"/>
    </row>
    <row r="21" spans="1:6" s="371" customFormat="1" ht="75" customHeight="1">
      <c r="A21" s="446">
        <v>3</v>
      </c>
      <c r="B21" s="485" t="s">
        <v>797</v>
      </c>
      <c r="C21" s="486" t="s">
        <v>121</v>
      </c>
      <c r="D21" s="487">
        <f>+(BCKetQuaHoatDong_06028!D32+BCKetQuaHoatDong_06028!D33)/Khac_06030!F18</f>
        <v>3.1455899322331547E-3</v>
      </c>
      <c r="E21" s="603">
        <v>3.2808767608940256E-3</v>
      </c>
      <c r="F21" s="153"/>
    </row>
    <row r="22" spans="1:6" s="371" customFormat="1" ht="48" customHeight="1">
      <c r="A22" s="446">
        <v>4</v>
      </c>
      <c r="B22" s="485" t="s">
        <v>373</v>
      </c>
      <c r="C22" s="486" t="s">
        <v>122</v>
      </c>
      <c r="D22" s="487">
        <f>+BCKetQuaHoatDong_06028!D34/Khac_06030!F18</f>
        <v>1.4012173334493143E-3</v>
      </c>
      <c r="E22" s="603">
        <v>1.3377177974046917E-3</v>
      </c>
      <c r="F22" s="153"/>
    </row>
    <row r="23" spans="1:6" s="371" customFormat="1" ht="87" customHeight="1">
      <c r="A23" s="446">
        <v>5</v>
      </c>
      <c r="B23" s="485" t="s">
        <v>374</v>
      </c>
      <c r="C23" s="486" t="s">
        <v>123</v>
      </c>
      <c r="D23" s="487">
        <f>+BCKetQuaHoatDong_06028!D35/Khac_06030!F18</f>
        <v>6.8631053066905187E-4</v>
      </c>
      <c r="E23" s="603">
        <v>7.1344949194916891E-4</v>
      </c>
      <c r="F23" s="153"/>
    </row>
    <row r="24" spans="1:6" s="371" customFormat="1" ht="48" customHeight="1">
      <c r="A24" s="446">
        <v>6</v>
      </c>
      <c r="B24" s="485" t="s">
        <v>798</v>
      </c>
      <c r="C24" s="486" t="s">
        <v>124</v>
      </c>
      <c r="D24" s="488">
        <f>+(BCKetQuaHoatDong_06028!D24-BCKetQuaHoatDong_06028!D43)/Khac_06030!F18</f>
        <v>1.9999436508576229E-2</v>
      </c>
      <c r="E24" s="488">
        <v>1.8247768709497243E-2</v>
      </c>
      <c r="F24" s="153"/>
    </row>
    <row r="25" spans="1:6" s="372" customFormat="1" ht="83.25" customHeight="1">
      <c r="A25" s="444">
        <v>7</v>
      </c>
      <c r="B25" s="489" t="s">
        <v>799</v>
      </c>
      <c r="C25" s="204" t="s">
        <v>125</v>
      </c>
      <c r="D25" s="488">
        <f>F25/F18</f>
        <v>0.93298735381234688</v>
      </c>
      <c r="E25" s="488">
        <v>1.1345898149131626</v>
      </c>
      <c r="F25" s="683">
        <v>97878564400</v>
      </c>
    </row>
    <row r="26" spans="1:6" s="371" customFormat="1" ht="39" customHeight="1">
      <c r="A26" s="305" t="s">
        <v>61</v>
      </c>
      <c r="B26" s="490" t="s">
        <v>375</v>
      </c>
      <c r="C26" s="482" t="s">
        <v>126</v>
      </c>
      <c r="D26" s="443"/>
      <c r="E26" s="443"/>
    </row>
    <row r="27" spans="1:6" s="371" customFormat="1" ht="45.75" customHeight="1">
      <c r="A27" s="730">
        <v>1</v>
      </c>
      <c r="B27" s="485" t="s">
        <v>376</v>
      </c>
      <c r="C27" s="486" t="s">
        <v>127</v>
      </c>
      <c r="D27" s="298">
        <v>70711517551.999985</v>
      </c>
      <c r="E27" s="298">
        <v>65129553451.999992</v>
      </c>
    </row>
    <row r="28" spans="1:6" s="371" customFormat="1" ht="45.75" customHeight="1">
      <c r="A28" s="730"/>
      <c r="B28" s="485" t="s">
        <v>377</v>
      </c>
      <c r="C28" s="486" t="s">
        <v>128</v>
      </c>
      <c r="D28" s="500">
        <v>70711517551.999985</v>
      </c>
      <c r="E28" s="604">
        <v>65129553451.999992</v>
      </c>
      <c r="F28" s="525"/>
    </row>
    <row r="29" spans="1:6" s="371" customFormat="1" ht="48" customHeight="1">
      <c r="A29" s="730"/>
      <c r="B29" s="485" t="s">
        <v>378</v>
      </c>
      <c r="C29" s="486" t="s">
        <v>129</v>
      </c>
      <c r="D29" s="501">
        <v>7071151.7499999991</v>
      </c>
      <c r="E29" s="605">
        <v>6512955.3399999989</v>
      </c>
    </row>
    <row r="30" spans="1:6" s="371" customFormat="1" ht="56.25" customHeight="1">
      <c r="A30" s="730">
        <v>2</v>
      </c>
      <c r="B30" s="485" t="s">
        <v>379</v>
      </c>
      <c r="C30" s="486" t="s">
        <v>130</v>
      </c>
      <c r="D30" s="179">
        <f>+D31*10000</f>
        <v>-13340691900</v>
      </c>
      <c r="E30" s="607">
        <v>5581964099.999999</v>
      </c>
    </row>
    <row r="31" spans="1:6" s="371" customFormat="1" ht="48" customHeight="1">
      <c r="A31" s="730"/>
      <c r="B31" s="485" t="s">
        <v>623</v>
      </c>
      <c r="C31" s="486" t="s">
        <v>624</v>
      </c>
      <c r="D31" s="180">
        <f>+D33+D35</f>
        <v>-1334069.19</v>
      </c>
      <c r="E31" s="606">
        <v>558196.40999999992</v>
      </c>
    </row>
    <row r="32" spans="1:6" s="371" customFormat="1" ht="48" customHeight="1">
      <c r="A32" s="730"/>
      <c r="B32" s="485" t="s">
        <v>625</v>
      </c>
      <c r="C32" s="486" t="s">
        <v>626</v>
      </c>
      <c r="D32" s="297">
        <f>+D34+D36</f>
        <v>-13340691900</v>
      </c>
      <c r="E32" s="297">
        <v>5581964099.9999981</v>
      </c>
    </row>
    <row r="33" spans="1:6" s="371" customFormat="1" ht="39" customHeight="1">
      <c r="A33" s="730"/>
      <c r="B33" s="485" t="s">
        <v>380</v>
      </c>
      <c r="C33" s="486" t="s">
        <v>131</v>
      </c>
      <c r="D33" s="181">
        <v>103436.25</v>
      </c>
      <c r="E33" s="608">
        <v>1623477.88</v>
      </c>
    </row>
    <row r="34" spans="1:6" s="371" customFormat="1" ht="39" customHeight="1">
      <c r="A34" s="730"/>
      <c r="B34" s="485" t="s">
        <v>381</v>
      </c>
      <c r="C34" s="486" t="s">
        <v>132</v>
      </c>
      <c r="D34" s="298">
        <f>+D33*10000</f>
        <v>1034362500</v>
      </c>
      <c r="E34" s="609">
        <v>16234778799.999998</v>
      </c>
    </row>
    <row r="35" spans="1:6" s="371" customFormat="1" ht="39" customHeight="1">
      <c r="A35" s="730"/>
      <c r="B35" s="485" t="s">
        <v>382</v>
      </c>
      <c r="C35" s="486" t="s">
        <v>133</v>
      </c>
      <c r="D35" s="181">
        <f>-1437505.44</f>
        <v>-1437505.44</v>
      </c>
      <c r="E35" s="181">
        <v>-1065281.47</v>
      </c>
    </row>
    <row r="36" spans="1:6" s="371" customFormat="1" ht="48" customHeight="1">
      <c r="A36" s="730"/>
      <c r="B36" s="485" t="s">
        <v>383</v>
      </c>
      <c r="C36" s="486" t="s">
        <v>134</v>
      </c>
      <c r="D36" s="297">
        <f>+D35*10000</f>
        <v>-14375054400</v>
      </c>
      <c r="E36" s="298">
        <v>-10652814700</v>
      </c>
    </row>
    <row r="37" spans="1:6" s="371" customFormat="1" ht="48" customHeight="1">
      <c r="A37" s="730">
        <v>3</v>
      </c>
      <c r="B37" s="485" t="s">
        <v>384</v>
      </c>
      <c r="C37" s="486" t="s">
        <v>135</v>
      </c>
      <c r="D37" s="297">
        <v>57370825652.000061</v>
      </c>
      <c r="E37" s="610">
        <v>70711517551.999985</v>
      </c>
    </row>
    <row r="38" spans="1:6" s="371" customFormat="1" ht="48" customHeight="1">
      <c r="A38" s="730"/>
      <c r="B38" s="485" t="s">
        <v>385</v>
      </c>
      <c r="C38" s="486" t="s">
        <v>136</v>
      </c>
      <c r="D38" s="297">
        <v>57370825652.000061</v>
      </c>
      <c r="E38" s="610">
        <v>70711517551.999985</v>
      </c>
    </row>
    <row r="39" spans="1:6" s="371" customFormat="1" ht="48" customHeight="1">
      <c r="A39" s="730"/>
      <c r="B39" s="485" t="s">
        <v>386</v>
      </c>
      <c r="C39" s="486" t="s">
        <v>137</v>
      </c>
      <c r="D39" s="178">
        <v>5737082.5600000061</v>
      </c>
      <c r="E39" s="612">
        <v>7071151.7499999991</v>
      </c>
      <c r="F39" s="373"/>
    </row>
    <row r="40" spans="1:6" s="371" customFormat="1" ht="63.75" customHeight="1">
      <c r="A40" s="446">
        <v>4</v>
      </c>
      <c r="B40" s="485" t="s">
        <v>387</v>
      </c>
      <c r="C40" s="486" t="s">
        <v>138</v>
      </c>
      <c r="D40" s="182">
        <v>0.90790194430000004</v>
      </c>
      <c r="E40" s="492">
        <v>0.90600000000000003</v>
      </c>
    </row>
    <row r="41" spans="1:6" s="371" customFormat="1" ht="39" customHeight="1">
      <c r="A41" s="446">
        <v>5</v>
      </c>
      <c r="B41" s="485" t="s">
        <v>388</v>
      </c>
      <c r="C41" s="486" t="s">
        <v>139</v>
      </c>
      <c r="D41" s="182">
        <v>0.95397040629999996</v>
      </c>
      <c r="E41" s="182">
        <v>0.96030000000000004</v>
      </c>
      <c r="F41" s="542"/>
    </row>
    <row r="42" spans="1:6" s="371" customFormat="1" ht="39" customHeight="1">
      <c r="A42" s="446">
        <v>6</v>
      </c>
      <c r="B42" s="485" t="s">
        <v>389</v>
      </c>
      <c r="C42" s="486" t="s">
        <v>140</v>
      </c>
      <c r="D42" s="182">
        <v>1.7124208859215003E-3</v>
      </c>
      <c r="E42" s="182">
        <v>1.3893493376096759E-3</v>
      </c>
      <c r="F42" s="544"/>
    </row>
    <row r="43" spans="1:6" s="371" customFormat="1" ht="39" customHeight="1">
      <c r="A43" s="524">
        <v>7</v>
      </c>
      <c r="B43" s="485" t="s">
        <v>391</v>
      </c>
      <c r="C43" s="486" t="s">
        <v>142</v>
      </c>
      <c r="D43" s="178">
        <v>13513.83</v>
      </c>
      <c r="E43" s="611">
        <v>16577.32</v>
      </c>
    </row>
    <row r="44" spans="1:6" s="371" customFormat="1" ht="39" customHeight="1">
      <c r="A44" s="446">
        <v>8</v>
      </c>
      <c r="B44" s="485" t="s">
        <v>390</v>
      </c>
      <c r="C44" s="486" t="s">
        <v>141</v>
      </c>
      <c r="D44" s="298">
        <v>172</v>
      </c>
      <c r="E44" s="298">
        <v>157</v>
      </c>
    </row>
    <row r="45" spans="1:6" s="371" customFormat="1" ht="12.75">
      <c r="A45" s="493"/>
      <c r="B45" s="493"/>
      <c r="C45" s="493"/>
      <c r="D45" s="494"/>
      <c r="E45" s="495"/>
    </row>
    <row r="46" spans="1:6" s="371" customFormat="1" ht="12.75">
      <c r="A46" s="496" t="s">
        <v>599</v>
      </c>
      <c r="B46" s="155"/>
      <c r="C46" s="155"/>
      <c r="D46" s="497"/>
      <c r="E46" s="498"/>
    </row>
    <row r="47" spans="1:6" s="371" customFormat="1" ht="63" customHeight="1">
      <c r="A47" s="156"/>
      <c r="B47" s="718" t="s">
        <v>627</v>
      </c>
      <c r="C47" s="718"/>
      <c r="D47" s="718"/>
      <c r="E47" s="718"/>
    </row>
    <row r="48" spans="1:6" s="371" customFormat="1" ht="6.75" customHeight="1">
      <c r="A48" s="493"/>
      <c r="B48" s="493"/>
      <c r="C48" s="493"/>
      <c r="D48" s="499"/>
      <c r="E48" s="493"/>
    </row>
    <row r="49" spans="1:5" s="371" customFormat="1" ht="12.75">
      <c r="A49" s="287" t="s">
        <v>206</v>
      </c>
      <c r="B49" s="285"/>
      <c r="C49" s="286"/>
      <c r="D49" s="157" t="s">
        <v>207</v>
      </c>
      <c r="E49" s="493"/>
    </row>
    <row r="50" spans="1:5" s="371" customFormat="1" ht="12.75">
      <c r="A50" s="289" t="s">
        <v>208</v>
      </c>
      <c r="B50" s="285"/>
      <c r="C50" s="286"/>
      <c r="D50" s="158" t="s">
        <v>209</v>
      </c>
      <c r="E50" s="493"/>
    </row>
    <row r="51" spans="1:5" s="371" customFormat="1" ht="12.75">
      <c r="A51" s="289"/>
      <c r="B51" s="285"/>
      <c r="C51" s="286"/>
      <c r="D51" s="158"/>
      <c r="E51" s="493"/>
    </row>
    <row r="52" spans="1:5" s="371" customFormat="1" ht="12.75">
      <c r="A52" s="289"/>
      <c r="B52" s="285"/>
      <c r="C52" s="286"/>
      <c r="D52" s="158"/>
      <c r="E52" s="493"/>
    </row>
    <row r="53" spans="1:5" s="371" customFormat="1" ht="12.75">
      <c r="A53" s="289"/>
      <c r="B53" s="285"/>
      <c r="C53" s="286"/>
      <c r="D53" s="158"/>
      <c r="E53" s="493"/>
    </row>
    <row r="54" spans="1:5" s="371" customFormat="1" ht="12.75">
      <c r="A54" s="289"/>
      <c r="B54" s="285"/>
      <c r="C54" s="286"/>
      <c r="D54" s="158"/>
      <c r="E54" s="493"/>
    </row>
    <row r="55" spans="1:5" s="371" customFormat="1" ht="12.75">
      <c r="A55" s="289"/>
      <c r="B55" s="285"/>
      <c r="C55" s="286"/>
      <c r="D55" s="158"/>
      <c r="E55" s="493"/>
    </row>
    <row r="56" spans="1:5" s="371" customFormat="1" ht="12.75">
      <c r="A56" s="289"/>
      <c r="B56" s="285"/>
      <c r="C56" s="286"/>
      <c r="D56" s="158"/>
      <c r="E56" s="493"/>
    </row>
    <row r="57" spans="1:5" s="371" customFormat="1" ht="12.75">
      <c r="A57" s="285"/>
      <c r="B57" s="285"/>
      <c r="C57" s="286"/>
      <c r="D57" s="159"/>
      <c r="E57" s="493"/>
    </row>
    <row r="58" spans="1:5" s="371" customFormat="1" ht="12.75">
      <c r="A58" s="285"/>
      <c r="B58" s="285"/>
      <c r="C58" s="286"/>
      <c r="D58" s="159"/>
      <c r="E58" s="493"/>
    </row>
    <row r="59" spans="1:5" s="371" customFormat="1" ht="12.75">
      <c r="A59" s="285"/>
      <c r="B59" s="285"/>
      <c r="C59" s="286"/>
      <c r="D59" s="159"/>
      <c r="E59" s="493"/>
    </row>
    <row r="60" spans="1:5" s="371" customFormat="1" ht="12.75">
      <c r="A60" s="285"/>
      <c r="B60" s="285"/>
      <c r="C60" s="286"/>
      <c r="D60" s="159"/>
      <c r="E60" s="493"/>
    </row>
    <row r="61" spans="1:5" s="371" customFormat="1" ht="12.75">
      <c r="A61" s="291"/>
      <c r="B61" s="291"/>
      <c r="C61" s="286"/>
      <c r="D61" s="160"/>
      <c r="E61" s="292"/>
    </row>
    <row r="62" spans="1:5" s="371" customFormat="1" ht="12.75">
      <c r="A62" s="287" t="s">
        <v>619</v>
      </c>
      <c r="B62" s="285"/>
      <c r="C62" s="247"/>
      <c r="D62" s="157" t="s">
        <v>498</v>
      </c>
      <c r="E62" s="493"/>
    </row>
    <row r="63" spans="1:5" s="371" customFormat="1" ht="12.75">
      <c r="A63" s="287" t="s">
        <v>773</v>
      </c>
      <c r="B63" s="285"/>
      <c r="C63" s="247"/>
      <c r="D63" s="157" t="s">
        <v>665</v>
      </c>
      <c r="E63" s="493"/>
    </row>
    <row r="64" spans="1:5" s="371" customFormat="1" ht="12.75">
      <c r="A64" s="285" t="s">
        <v>618</v>
      </c>
      <c r="B64" s="285"/>
      <c r="C64" s="247"/>
      <c r="D64" s="159" t="s">
        <v>771</v>
      </c>
      <c r="E64" s="493"/>
    </row>
    <row r="65" spans="1:5">
      <c r="A65" s="369"/>
      <c r="B65" s="369"/>
      <c r="C65" s="369"/>
      <c r="D65" s="370"/>
      <c r="E65" s="369"/>
    </row>
    <row r="66" spans="1:5">
      <c r="A66" s="369"/>
      <c r="B66" s="369"/>
      <c r="C66" s="369"/>
      <c r="D66" s="370"/>
      <c r="E66" s="369"/>
    </row>
  </sheetData>
  <mergeCells count="24">
    <mergeCell ref="A11:B11"/>
    <mergeCell ref="C11:E11"/>
    <mergeCell ref="B47:E47"/>
    <mergeCell ref="A7:B7"/>
    <mergeCell ref="C7:E7"/>
    <mergeCell ref="A8:B8"/>
    <mergeCell ref="C8:E8"/>
    <mergeCell ref="A13:B13"/>
    <mergeCell ref="C13:E13"/>
    <mergeCell ref="A14:B14"/>
    <mergeCell ref="C14:E14"/>
    <mergeCell ref="A27:A29"/>
    <mergeCell ref="A12:B12"/>
    <mergeCell ref="C12:E12"/>
    <mergeCell ref="A30:A36"/>
    <mergeCell ref="A37:A39"/>
    <mergeCell ref="A10:B10"/>
    <mergeCell ref="C10:E10"/>
    <mergeCell ref="A1:E1"/>
    <mergeCell ref="A2:E2"/>
    <mergeCell ref="A3:E4"/>
    <mergeCell ref="A5:E5"/>
    <mergeCell ref="A9:B9"/>
    <mergeCell ref="C9:E9"/>
  </mergeCells>
  <dataValidations count="1">
    <dataValidation allowBlank="1" showInputMessage="1" showErrorMessage="1" promptTitle="Lưu ý nhập liệu!" prompt="Nhập năm báo cáo!" sqref="D17:E17"/>
  </dataValidations>
  <pageMargins left="0.7" right="0.7" top="0.3" bottom="0.3" header="0.3" footer="0.3"/>
  <pageSetup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ED41"/>
  <sheetViews>
    <sheetView showGridLines="0" view="pageBreakPreview" topLeftCell="C13" zoomScaleNormal="100" zoomScaleSheetLayoutView="100" workbookViewId="0">
      <selection activeCell="I22" sqref="I22"/>
    </sheetView>
  </sheetViews>
  <sheetFormatPr defaultRowHeight="12.75"/>
  <cols>
    <col min="1" max="1" width="9.28515625" style="24" customWidth="1"/>
    <col min="2" max="2" width="34.42578125" style="24" customWidth="1"/>
    <col min="3" max="3" width="25.28515625" style="24" customWidth="1"/>
    <col min="4" max="4" width="23.7109375" style="24" customWidth="1"/>
    <col min="5" max="5" width="23.140625" style="24" customWidth="1"/>
    <col min="6" max="6" width="25.140625" style="24" customWidth="1"/>
    <col min="7" max="8" width="16" style="24" customWidth="1"/>
    <col min="9" max="16384" width="9.140625" style="24"/>
  </cols>
  <sheetData>
    <row r="1" spans="1:134" s="23" customFormat="1" ht="32.25" customHeight="1">
      <c r="A1" s="739" t="s">
        <v>784</v>
      </c>
      <c r="B1" s="739"/>
      <c r="C1" s="739"/>
      <c r="D1" s="739"/>
      <c r="E1" s="739"/>
      <c r="F1" s="739"/>
      <c r="G1" s="739"/>
      <c r="H1" s="739"/>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row>
    <row r="2" spans="1:134" s="23" customFormat="1" ht="25.5" customHeight="1">
      <c r="A2" s="712" t="s">
        <v>819</v>
      </c>
      <c r="B2" s="712"/>
      <c r="C2" s="712"/>
      <c r="D2" s="712"/>
      <c r="E2" s="712"/>
      <c r="F2" s="712"/>
      <c r="G2" s="712"/>
      <c r="H2" s="712"/>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row>
    <row r="3" spans="1:134" s="23" customFormat="1" ht="15" customHeight="1">
      <c r="A3" s="696" t="s">
        <v>633</v>
      </c>
      <c r="B3" s="696"/>
      <c r="C3" s="696"/>
      <c r="D3" s="696"/>
      <c r="E3" s="696"/>
      <c r="F3" s="696"/>
      <c r="G3" s="696"/>
      <c r="H3" s="696"/>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row>
    <row r="4" spans="1:134" s="23" customFormat="1" ht="15.75" customHeight="1">
      <c r="A4" s="696"/>
      <c r="B4" s="696"/>
      <c r="C4" s="696"/>
      <c r="D4" s="696"/>
      <c r="E4" s="696"/>
      <c r="F4" s="696"/>
      <c r="G4" s="696"/>
      <c r="H4" s="696"/>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row>
    <row r="5" spans="1:134" s="23" customFormat="1">
      <c r="A5" s="697" t="str">
        <f>BCThuNhap_06203!A5</f>
        <v>Năm 2022/ Year 2022</v>
      </c>
      <c r="B5" s="697"/>
      <c r="C5" s="697"/>
      <c r="D5" s="697"/>
      <c r="E5" s="697"/>
      <c r="F5" s="697"/>
      <c r="G5" s="697"/>
      <c r="H5" s="697"/>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row>
    <row r="6" spans="1:134" s="23" customFormat="1">
      <c r="A6" s="697"/>
      <c r="B6" s="697"/>
      <c r="C6" s="697"/>
      <c r="D6" s="697"/>
      <c r="E6" s="697"/>
      <c r="F6" s="697"/>
      <c r="G6" s="697"/>
      <c r="H6" s="697"/>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row>
    <row r="7" spans="1:134" s="23" customFormat="1" ht="15" customHeight="1">
      <c r="A7" s="713" t="s">
        <v>437</v>
      </c>
      <c r="B7" s="713"/>
      <c r="C7" s="716" t="s">
        <v>499</v>
      </c>
      <c r="D7" s="716"/>
      <c r="E7" s="716"/>
      <c r="F7" s="22"/>
      <c r="G7" s="20"/>
      <c r="H7" s="20"/>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row>
    <row r="8" spans="1:134" s="23" customFormat="1" ht="15" customHeight="1">
      <c r="A8" s="714" t="s">
        <v>436</v>
      </c>
      <c r="B8" s="714"/>
      <c r="C8" s="708" t="s">
        <v>500</v>
      </c>
      <c r="D8" s="708"/>
      <c r="E8" s="708"/>
      <c r="F8" s="708"/>
      <c r="G8" s="708"/>
      <c r="H8" s="19"/>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row>
    <row r="9" spans="1:134" s="23" customFormat="1" ht="15" customHeight="1">
      <c r="A9" s="713" t="s">
        <v>503</v>
      </c>
      <c r="B9" s="713"/>
      <c r="C9" s="716" t="s">
        <v>609</v>
      </c>
      <c r="D9" s="716"/>
      <c r="E9" s="716"/>
      <c r="F9" s="21"/>
      <c r="G9" s="21"/>
      <c r="H9" s="20"/>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row>
    <row r="10" spans="1:134" s="23" customFormat="1" ht="15" customHeight="1">
      <c r="A10" s="717" t="s">
        <v>602</v>
      </c>
      <c r="B10" s="717"/>
      <c r="C10" s="708" t="s">
        <v>894</v>
      </c>
      <c r="D10" s="708"/>
      <c r="E10" s="708"/>
      <c r="F10" s="708"/>
      <c r="G10" s="708"/>
      <c r="H10" s="18"/>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row>
    <row r="11" spans="1:134" s="23" customFormat="1" ht="15" customHeight="1">
      <c r="A11" s="713" t="s">
        <v>505</v>
      </c>
      <c r="B11" s="713"/>
      <c r="C11" s="738" t="s">
        <v>612</v>
      </c>
      <c r="D11" s="738"/>
      <c r="E11" s="738"/>
      <c r="F11" s="17"/>
      <c r="G11" s="16"/>
      <c r="H11" s="15"/>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row>
    <row r="12" spans="1:134" s="23" customFormat="1" ht="15" customHeight="1">
      <c r="A12" s="718" t="s">
        <v>506</v>
      </c>
      <c r="B12" s="718"/>
      <c r="C12" s="718" t="s">
        <v>613</v>
      </c>
      <c r="D12" s="718"/>
      <c r="E12" s="718"/>
      <c r="F12" s="718"/>
      <c r="G12" s="14"/>
      <c r="H12" s="13"/>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row>
    <row r="13" spans="1:134" s="23" customFormat="1" ht="15" customHeight="1">
      <c r="A13" s="716" t="s">
        <v>157</v>
      </c>
      <c r="B13" s="716"/>
      <c r="C13" s="716" t="str">
        <f>BCThuNhap_06203!B13</f>
        <v>Ngày 30 tháng 01 năm 2023</v>
      </c>
      <c r="D13" s="716"/>
      <c r="E13" s="716"/>
      <c r="F13" s="21"/>
      <c r="G13" s="21"/>
      <c r="H13" s="12"/>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row>
    <row r="14" spans="1:134" s="23" customFormat="1">
      <c r="A14" s="715" t="s">
        <v>158</v>
      </c>
      <c r="B14" s="715"/>
      <c r="C14" s="703">
        <f>BCThuNhap_06203!B14</f>
        <v>44956</v>
      </c>
      <c r="D14" s="703"/>
      <c r="E14" s="703"/>
      <c r="F14" s="703"/>
      <c r="G14" s="703"/>
      <c r="H14" s="9"/>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row>
    <row r="15" spans="1:134" s="23" customFormat="1">
      <c r="A15" s="11"/>
      <c r="B15" s="11"/>
      <c r="C15" s="10"/>
      <c r="D15" s="10"/>
      <c r="E15" s="10"/>
      <c r="F15" s="10"/>
      <c r="G15" s="10"/>
      <c r="H15" s="9"/>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row>
    <row r="16" spans="1:134" s="23" customFormat="1">
      <c r="A16" s="591" t="s">
        <v>821</v>
      </c>
      <c r="B16" s="593" t="s">
        <v>822</v>
      </c>
      <c r="C16" s="10"/>
      <c r="D16" s="10"/>
      <c r="E16" s="10"/>
      <c r="F16" s="10"/>
      <c r="G16" s="10"/>
      <c r="H16" s="9"/>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row>
    <row r="17" spans="1:11">
      <c r="A17" s="592" t="s">
        <v>72</v>
      </c>
      <c r="B17" s="594" t="s">
        <v>916</v>
      </c>
    </row>
    <row r="18" spans="1:11" ht="48.75" customHeight="1">
      <c r="A18" s="733" t="s">
        <v>895</v>
      </c>
      <c r="B18" s="733" t="s">
        <v>896</v>
      </c>
      <c r="C18" s="733" t="s">
        <v>897</v>
      </c>
      <c r="D18" s="735" t="s">
        <v>898</v>
      </c>
      <c r="E18" s="736"/>
      <c r="F18" s="737"/>
      <c r="G18" s="731" t="s">
        <v>899</v>
      </c>
      <c r="H18" s="731" t="s">
        <v>900</v>
      </c>
    </row>
    <row r="19" spans="1:11" ht="93" customHeight="1">
      <c r="A19" s="734"/>
      <c r="B19" s="734"/>
      <c r="C19" s="734"/>
      <c r="D19" s="8" t="s">
        <v>901</v>
      </c>
      <c r="E19" s="8" t="s">
        <v>902</v>
      </c>
      <c r="F19" s="8" t="s">
        <v>903</v>
      </c>
      <c r="G19" s="732"/>
      <c r="H19" s="732"/>
    </row>
    <row r="20" spans="1:11" ht="18" customHeight="1">
      <c r="A20" s="7" t="s">
        <v>904</v>
      </c>
      <c r="B20" s="7" t="s">
        <v>905</v>
      </c>
      <c r="C20" s="7" t="s">
        <v>906</v>
      </c>
      <c r="D20" s="6" t="s">
        <v>907</v>
      </c>
      <c r="E20" s="6" t="s">
        <v>908</v>
      </c>
      <c r="F20" s="6" t="s">
        <v>909</v>
      </c>
      <c r="G20" s="5" t="s">
        <v>910</v>
      </c>
      <c r="H20" s="5" t="s">
        <v>911</v>
      </c>
    </row>
    <row r="21" spans="1:11" ht="27.75" customHeight="1">
      <c r="A21" s="4">
        <v>1</v>
      </c>
      <c r="B21" s="3" t="s">
        <v>912</v>
      </c>
      <c r="C21" s="3" t="s">
        <v>913</v>
      </c>
      <c r="D21" s="2">
        <v>75239251800</v>
      </c>
      <c r="E21" s="2">
        <f>$D$25</f>
        <v>181691128800</v>
      </c>
      <c r="F21" s="1">
        <f>+D21/E21</f>
        <v>0.41410525817592919</v>
      </c>
      <c r="G21" s="1">
        <v>1.5E-3</v>
      </c>
      <c r="H21" s="1" t="s">
        <v>914</v>
      </c>
      <c r="I21" s="24">
        <f>+D23*G23</f>
        <v>53931115.5</v>
      </c>
    </row>
    <row r="22" spans="1:11" ht="27.75" customHeight="1">
      <c r="A22" s="4">
        <v>2</v>
      </c>
      <c r="B22" s="676" t="s">
        <v>1208</v>
      </c>
      <c r="C22" s="3" t="s">
        <v>913</v>
      </c>
      <c r="D22" s="2">
        <v>21755625000</v>
      </c>
      <c r="E22" s="2">
        <f>$D$25</f>
        <v>181691128800</v>
      </c>
      <c r="F22" s="1">
        <f>+D22/E22</f>
        <v>0.11973961053402846</v>
      </c>
      <c r="G22" s="1">
        <v>1.5E-3</v>
      </c>
      <c r="H22" s="1" t="s">
        <v>914</v>
      </c>
    </row>
    <row r="23" spans="1:11" ht="27.75" customHeight="1">
      <c r="A23" s="4">
        <v>3</v>
      </c>
      <c r="B23" s="3" t="s">
        <v>933</v>
      </c>
      <c r="C23" s="3" t="s">
        <v>934</v>
      </c>
      <c r="D23" s="2">
        <v>35954077000</v>
      </c>
      <c r="E23" s="2">
        <f>$D$25</f>
        <v>181691128800</v>
      </c>
      <c r="F23" s="1">
        <f>+D23/E23</f>
        <v>0.19788570436797243</v>
      </c>
      <c r="G23" s="1">
        <v>1.5E-3</v>
      </c>
      <c r="H23" s="1" t="s">
        <v>914</v>
      </c>
    </row>
    <row r="24" spans="1:11" ht="27.75" customHeight="1">
      <c r="A24" s="4">
        <v>4</v>
      </c>
      <c r="B24" s="3" t="s">
        <v>917</v>
      </c>
      <c r="C24" s="3" t="s">
        <v>913</v>
      </c>
      <c r="D24" s="2">
        <v>48742175000</v>
      </c>
      <c r="E24" s="2">
        <f>$D$25</f>
        <v>181691128800</v>
      </c>
      <c r="F24" s="1">
        <f>+D24/E24</f>
        <v>0.26826942692206995</v>
      </c>
      <c r="G24" s="1">
        <v>1.5E-3</v>
      </c>
      <c r="H24" s="1" t="s">
        <v>914</v>
      </c>
    </row>
    <row r="25" spans="1:11" ht="25.5" customHeight="1">
      <c r="A25" s="28" t="s">
        <v>915</v>
      </c>
      <c r="B25" s="28"/>
      <c r="C25" s="28"/>
      <c r="D25" s="30">
        <f>SUM(D21:D24)</f>
        <v>181691128800</v>
      </c>
      <c r="E25" s="30"/>
      <c r="F25" s="35">
        <f>SUM(F21:F24)</f>
        <v>1</v>
      </c>
      <c r="G25" s="27"/>
      <c r="H25" s="42"/>
    </row>
    <row r="26" spans="1:11" ht="25.5" customHeight="1">
      <c r="A26" s="26"/>
      <c r="B26" s="26"/>
      <c r="C26" s="26"/>
      <c r="D26" s="37"/>
      <c r="E26" s="37"/>
      <c r="F26" s="36"/>
      <c r="G26" s="34"/>
      <c r="H26" s="33"/>
    </row>
    <row r="27" spans="1:11" ht="15" customHeight="1">
      <c r="A27" s="26"/>
      <c r="B27" s="26"/>
      <c r="C27" s="26"/>
      <c r="D27" s="37"/>
      <c r="E27" s="37"/>
      <c r="F27" s="36"/>
      <c r="G27" s="34"/>
      <c r="H27" s="33"/>
    </row>
    <row r="28" spans="1:11" ht="17.25" customHeight="1">
      <c r="A28" s="540" t="s">
        <v>206</v>
      </c>
      <c r="B28" s="32"/>
      <c r="C28" s="31"/>
      <c r="D28" s="32"/>
      <c r="F28" s="29" t="s">
        <v>207</v>
      </c>
      <c r="G28" s="32"/>
      <c r="H28" s="32"/>
      <c r="J28" s="32"/>
      <c r="K28" s="32"/>
    </row>
    <row r="29" spans="1:11" ht="15.75" customHeight="1">
      <c r="A29" s="289" t="s">
        <v>208</v>
      </c>
      <c r="B29" s="32"/>
      <c r="C29" s="31"/>
      <c r="D29" s="32"/>
      <c r="F29" s="40" t="s">
        <v>209</v>
      </c>
      <c r="G29" s="32"/>
      <c r="H29" s="32"/>
      <c r="J29" s="32"/>
      <c r="K29" s="32"/>
    </row>
    <row r="30" spans="1:11" ht="24" customHeight="1">
      <c r="A30" s="289"/>
      <c r="B30" s="32"/>
      <c r="C30" s="31"/>
      <c r="D30" s="32"/>
      <c r="F30" s="40"/>
      <c r="G30" s="32"/>
      <c r="H30" s="32"/>
      <c r="J30" s="32"/>
      <c r="K30" s="32"/>
    </row>
    <row r="31" spans="1:11" ht="31.5" customHeight="1">
      <c r="A31" s="289"/>
      <c r="B31" s="39"/>
      <c r="C31" s="38"/>
      <c r="D31" s="39"/>
      <c r="F31" s="40"/>
      <c r="G31" s="32"/>
      <c r="H31" s="32"/>
      <c r="J31" s="32"/>
      <c r="K31" s="32"/>
    </row>
    <row r="32" spans="1:11" ht="15.75" customHeight="1">
      <c r="A32" s="289"/>
      <c r="B32" s="39"/>
      <c r="C32" s="38"/>
      <c r="D32" s="39"/>
      <c r="F32" s="40"/>
      <c r="G32" s="32"/>
      <c r="H32" s="32"/>
      <c r="J32" s="32"/>
      <c r="K32" s="32"/>
    </row>
    <row r="33" spans="1:11" ht="16.5" customHeight="1">
      <c r="A33" s="289"/>
      <c r="B33" s="39"/>
      <c r="C33" s="38"/>
      <c r="D33" s="39"/>
      <c r="F33" s="40"/>
      <c r="G33" s="32"/>
      <c r="H33" s="32"/>
      <c r="J33" s="32"/>
      <c r="K33" s="32"/>
    </row>
    <row r="34" spans="1:11" ht="17.25" customHeight="1">
      <c r="A34" s="289"/>
      <c r="B34" s="39"/>
      <c r="C34" s="38"/>
      <c r="D34" s="39"/>
      <c r="F34" s="40"/>
      <c r="G34" s="32"/>
      <c r="H34" s="32"/>
      <c r="J34" s="32"/>
      <c r="K34" s="32"/>
    </row>
    <row r="35" spans="1:11">
      <c r="A35" s="540" t="s">
        <v>619</v>
      </c>
      <c r="B35" s="39"/>
      <c r="C35" s="38"/>
      <c r="D35" s="25"/>
      <c r="F35" s="29" t="s">
        <v>498</v>
      </c>
      <c r="G35" s="41"/>
      <c r="H35" s="41"/>
      <c r="J35" s="41"/>
      <c r="K35" s="41"/>
    </row>
    <row r="36" spans="1:11">
      <c r="A36" s="540" t="s">
        <v>773</v>
      </c>
      <c r="B36" s="39"/>
      <c r="C36" s="38"/>
      <c r="D36" s="25"/>
      <c r="F36" s="29" t="s">
        <v>665</v>
      </c>
      <c r="G36" s="41"/>
      <c r="H36" s="41"/>
      <c r="J36" s="41"/>
      <c r="K36" s="41"/>
    </row>
    <row r="37" spans="1:11">
      <c r="A37" s="493" t="s">
        <v>618</v>
      </c>
      <c r="B37" s="39"/>
      <c r="C37" s="38"/>
      <c r="D37" s="25"/>
      <c r="F37" s="31" t="s">
        <v>771</v>
      </c>
      <c r="G37" s="41"/>
      <c r="H37" s="41"/>
      <c r="J37" s="41"/>
      <c r="K37" s="41"/>
    </row>
    <row r="38" spans="1:11" ht="27.75" customHeight="1">
      <c r="A38" s="493"/>
      <c r="B38" s="25"/>
      <c r="C38" s="25"/>
      <c r="D38" s="25"/>
      <c r="E38" s="41"/>
      <c r="F38" s="41"/>
      <c r="G38" s="41"/>
      <c r="H38" s="41"/>
      <c r="I38" s="38"/>
      <c r="J38" s="25"/>
      <c r="K38" s="25"/>
    </row>
    <row r="39" spans="1:11">
      <c r="A39" s="493"/>
    </row>
    <row r="40" spans="1:11">
      <c r="A40" s="456"/>
    </row>
    <row r="41" spans="1:11">
      <c r="A41" s="595"/>
    </row>
  </sheetData>
  <mergeCells count="26">
    <mergeCell ref="A1:H1"/>
    <mergeCell ref="A2:H2"/>
    <mergeCell ref="A3:H4"/>
    <mergeCell ref="A5:H6"/>
    <mergeCell ref="A9:B9"/>
    <mergeCell ref="C9:E9"/>
    <mergeCell ref="A7:B7"/>
    <mergeCell ref="C7:E7"/>
    <mergeCell ref="A8:B8"/>
    <mergeCell ref="C8:G8"/>
    <mergeCell ref="A10:B10"/>
    <mergeCell ref="C10:G10"/>
    <mergeCell ref="A11:B11"/>
    <mergeCell ref="A12:B12"/>
    <mergeCell ref="C12:F12"/>
    <mergeCell ref="C11:E11"/>
    <mergeCell ref="A13:B13"/>
    <mergeCell ref="C13:E13"/>
    <mergeCell ref="H18:H19"/>
    <mergeCell ref="A14:B14"/>
    <mergeCell ref="C14:G14"/>
    <mergeCell ref="A18:A19"/>
    <mergeCell ref="B18:B19"/>
    <mergeCell ref="C18:C19"/>
    <mergeCell ref="D18:F18"/>
    <mergeCell ref="G18:G19"/>
  </mergeCells>
  <pageMargins left="0.5" right="0.3" top="0.22" bottom="0.16"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7"/>
  <sheetViews>
    <sheetView topLeftCell="A16" workbookViewId="0">
      <selection activeCell="A40" sqref="A40"/>
    </sheetView>
  </sheetViews>
  <sheetFormatPr defaultRowHeight="12.75"/>
  <cols>
    <col min="1" max="1" width="67.140625" customWidth="1"/>
    <col min="2" max="2" width="6.85546875" customWidth="1"/>
    <col min="3" max="3" width="19.7109375" customWidth="1"/>
    <col min="4" max="4" width="17.28515625" customWidth="1"/>
    <col min="5" max="5" width="17.5703125" customWidth="1"/>
    <col min="257" max="257" width="67.140625" customWidth="1"/>
    <col min="258" max="258" width="6.85546875" customWidth="1"/>
    <col min="259" max="259" width="19.7109375" customWidth="1"/>
    <col min="260" max="260" width="17.28515625" customWidth="1"/>
    <col min="261" max="261" width="17.5703125" customWidth="1"/>
    <col min="513" max="513" width="67.140625" customWidth="1"/>
    <col min="514" max="514" width="6.85546875" customWidth="1"/>
    <col min="515" max="515" width="19.7109375" customWidth="1"/>
    <col min="516" max="516" width="17.28515625" customWidth="1"/>
    <col min="517" max="517" width="17.5703125" customWidth="1"/>
    <col min="769" max="769" width="67.140625" customWidth="1"/>
    <col min="770" max="770" width="6.85546875" customWidth="1"/>
    <col min="771" max="771" width="19.7109375" customWidth="1"/>
    <col min="772" max="772" width="17.28515625" customWidth="1"/>
    <col min="773" max="773" width="17.5703125" customWidth="1"/>
    <col min="1025" max="1025" width="67.140625" customWidth="1"/>
    <col min="1026" max="1026" width="6.85546875" customWidth="1"/>
    <col min="1027" max="1027" width="19.7109375" customWidth="1"/>
    <col min="1028" max="1028" width="17.28515625" customWidth="1"/>
    <col min="1029" max="1029" width="17.5703125" customWidth="1"/>
    <col min="1281" max="1281" width="67.140625" customWidth="1"/>
    <col min="1282" max="1282" width="6.85546875" customWidth="1"/>
    <col min="1283" max="1283" width="19.7109375" customWidth="1"/>
    <col min="1284" max="1284" width="17.28515625" customWidth="1"/>
    <col min="1285" max="1285" width="17.5703125" customWidth="1"/>
    <col min="1537" max="1537" width="67.140625" customWidth="1"/>
    <col min="1538" max="1538" width="6.85546875" customWidth="1"/>
    <col min="1539" max="1539" width="19.7109375" customWidth="1"/>
    <col min="1540" max="1540" width="17.28515625" customWidth="1"/>
    <col min="1541" max="1541" width="17.5703125" customWidth="1"/>
    <col min="1793" max="1793" width="67.140625" customWidth="1"/>
    <col min="1794" max="1794" width="6.85546875" customWidth="1"/>
    <col min="1795" max="1795" width="19.7109375" customWidth="1"/>
    <col min="1796" max="1796" width="17.28515625" customWidth="1"/>
    <col min="1797" max="1797" width="17.5703125" customWidth="1"/>
    <col min="2049" max="2049" width="67.140625" customWidth="1"/>
    <col min="2050" max="2050" width="6.85546875" customWidth="1"/>
    <col min="2051" max="2051" width="19.7109375" customWidth="1"/>
    <col min="2052" max="2052" width="17.28515625" customWidth="1"/>
    <col min="2053" max="2053" width="17.5703125" customWidth="1"/>
    <col min="2305" max="2305" width="67.140625" customWidth="1"/>
    <col min="2306" max="2306" width="6.85546875" customWidth="1"/>
    <col min="2307" max="2307" width="19.7109375" customWidth="1"/>
    <col min="2308" max="2308" width="17.28515625" customWidth="1"/>
    <col min="2309" max="2309" width="17.5703125" customWidth="1"/>
    <col min="2561" max="2561" width="67.140625" customWidth="1"/>
    <col min="2562" max="2562" width="6.85546875" customWidth="1"/>
    <col min="2563" max="2563" width="19.7109375" customWidth="1"/>
    <col min="2564" max="2564" width="17.28515625" customWidth="1"/>
    <col min="2565" max="2565" width="17.5703125" customWidth="1"/>
    <col min="2817" max="2817" width="67.140625" customWidth="1"/>
    <col min="2818" max="2818" width="6.85546875" customWidth="1"/>
    <col min="2819" max="2819" width="19.7109375" customWidth="1"/>
    <col min="2820" max="2820" width="17.28515625" customWidth="1"/>
    <col min="2821" max="2821" width="17.5703125" customWidth="1"/>
    <col min="3073" max="3073" width="67.140625" customWidth="1"/>
    <col min="3074" max="3074" width="6.85546875" customWidth="1"/>
    <col min="3075" max="3075" width="19.7109375" customWidth="1"/>
    <col min="3076" max="3076" width="17.28515625" customWidth="1"/>
    <col min="3077" max="3077" width="17.5703125" customWidth="1"/>
    <col min="3329" max="3329" width="67.140625" customWidth="1"/>
    <col min="3330" max="3330" width="6.85546875" customWidth="1"/>
    <col min="3331" max="3331" width="19.7109375" customWidth="1"/>
    <col min="3332" max="3332" width="17.28515625" customWidth="1"/>
    <col min="3333" max="3333" width="17.5703125" customWidth="1"/>
    <col min="3585" max="3585" width="67.140625" customWidth="1"/>
    <col min="3586" max="3586" width="6.85546875" customWidth="1"/>
    <col min="3587" max="3587" width="19.7109375" customWidth="1"/>
    <col min="3588" max="3588" width="17.28515625" customWidth="1"/>
    <col min="3589" max="3589" width="17.5703125" customWidth="1"/>
    <col min="3841" max="3841" width="67.140625" customWidth="1"/>
    <col min="3842" max="3842" width="6.85546875" customWidth="1"/>
    <col min="3843" max="3843" width="19.7109375" customWidth="1"/>
    <col min="3844" max="3844" width="17.28515625" customWidth="1"/>
    <col min="3845" max="3845" width="17.5703125" customWidth="1"/>
    <col min="4097" max="4097" width="67.140625" customWidth="1"/>
    <col min="4098" max="4098" width="6.85546875" customWidth="1"/>
    <col min="4099" max="4099" width="19.7109375" customWidth="1"/>
    <col min="4100" max="4100" width="17.28515625" customWidth="1"/>
    <col min="4101" max="4101" width="17.5703125" customWidth="1"/>
    <col min="4353" max="4353" width="67.140625" customWidth="1"/>
    <col min="4354" max="4354" width="6.85546875" customWidth="1"/>
    <col min="4355" max="4355" width="19.7109375" customWidth="1"/>
    <col min="4356" max="4356" width="17.28515625" customWidth="1"/>
    <col min="4357" max="4357" width="17.5703125" customWidth="1"/>
    <col min="4609" max="4609" width="67.140625" customWidth="1"/>
    <col min="4610" max="4610" width="6.85546875" customWidth="1"/>
    <col min="4611" max="4611" width="19.7109375" customWidth="1"/>
    <col min="4612" max="4612" width="17.28515625" customWidth="1"/>
    <col min="4613" max="4613" width="17.5703125" customWidth="1"/>
    <col min="4865" max="4865" width="67.140625" customWidth="1"/>
    <col min="4866" max="4866" width="6.85546875" customWidth="1"/>
    <col min="4867" max="4867" width="19.7109375" customWidth="1"/>
    <col min="4868" max="4868" width="17.28515625" customWidth="1"/>
    <col min="4869" max="4869" width="17.5703125" customWidth="1"/>
    <col min="5121" max="5121" width="67.140625" customWidth="1"/>
    <col min="5122" max="5122" width="6.85546875" customWidth="1"/>
    <col min="5123" max="5123" width="19.7109375" customWidth="1"/>
    <col min="5124" max="5124" width="17.28515625" customWidth="1"/>
    <col min="5125" max="5125" width="17.5703125" customWidth="1"/>
    <col min="5377" max="5377" width="67.140625" customWidth="1"/>
    <col min="5378" max="5378" width="6.85546875" customWidth="1"/>
    <col min="5379" max="5379" width="19.7109375" customWidth="1"/>
    <col min="5380" max="5380" width="17.28515625" customWidth="1"/>
    <col min="5381" max="5381" width="17.5703125" customWidth="1"/>
    <col min="5633" max="5633" width="67.140625" customWidth="1"/>
    <col min="5634" max="5634" width="6.85546875" customWidth="1"/>
    <col min="5635" max="5635" width="19.7109375" customWidth="1"/>
    <col min="5636" max="5636" width="17.28515625" customWidth="1"/>
    <col min="5637" max="5637" width="17.5703125" customWidth="1"/>
    <col min="5889" max="5889" width="67.140625" customWidth="1"/>
    <col min="5890" max="5890" width="6.85546875" customWidth="1"/>
    <col min="5891" max="5891" width="19.7109375" customWidth="1"/>
    <col min="5892" max="5892" width="17.28515625" customWidth="1"/>
    <col min="5893" max="5893" width="17.5703125" customWidth="1"/>
    <col min="6145" max="6145" width="67.140625" customWidth="1"/>
    <col min="6146" max="6146" width="6.85546875" customWidth="1"/>
    <col min="6147" max="6147" width="19.7109375" customWidth="1"/>
    <col min="6148" max="6148" width="17.28515625" customWidth="1"/>
    <col min="6149" max="6149" width="17.5703125" customWidth="1"/>
    <col min="6401" max="6401" width="67.140625" customWidth="1"/>
    <col min="6402" max="6402" width="6.85546875" customWidth="1"/>
    <col min="6403" max="6403" width="19.7109375" customWidth="1"/>
    <col min="6404" max="6404" width="17.28515625" customWidth="1"/>
    <col min="6405" max="6405" width="17.5703125" customWidth="1"/>
    <col min="6657" max="6657" width="67.140625" customWidth="1"/>
    <col min="6658" max="6658" width="6.85546875" customWidth="1"/>
    <col min="6659" max="6659" width="19.7109375" customWidth="1"/>
    <col min="6660" max="6660" width="17.28515625" customWidth="1"/>
    <col min="6661" max="6661" width="17.5703125" customWidth="1"/>
    <col min="6913" max="6913" width="67.140625" customWidth="1"/>
    <col min="6914" max="6914" width="6.85546875" customWidth="1"/>
    <col min="6915" max="6915" width="19.7109375" customWidth="1"/>
    <col min="6916" max="6916" width="17.28515625" customWidth="1"/>
    <col min="6917" max="6917" width="17.5703125" customWidth="1"/>
    <col min="7169" max="7169" width="67.140625" customWidth="1"/>
    <col min="7170" max="7170" width="6.85546875" customWidth="1"/>
    <col min="7171" max="7171" width="19.7109375" customWidth="1"/>
    <col min="7172" max="7172" width="17.28515625" customWidth="1"/>
    <col min="7173" max="7173" width="17.5703125" customWidth="1"/>
    <col min="7425" max="7425" width="67.140625" customWidth="1"/>
    <col min="7426" max="7426" width="6.85546875" customWidth="1"/>
    <col min="7427" max="7427" width="19.7109375" customWidth="1"/>
    <col min="7428" max="7428" width="17.28515625" customWidth="1"/>
    <col min="7429" max="7429" width="17.5703125" customWidth="1"/>
    <col min="7681" max="7681" width="67.140625" customWidth="1"/>
    <col min="7682" max="7682" width="6.85546875" customWidth="1"/>
    <col min="7683" max="7683" width="19.7109375" customWidth="1"/>
    <col min="7684" max="7684" width="17.28515625" customWidth="1"/>
    <col min="7685" max="7685" width="17.5703125" customWidth="1"/>
    <col min="7937" max="7937" width="67.140625" customWidth="1"/>
    <col min="7938" max="7938" width="6.85546875" customWidth="1"/>
    <col min="7939" max="7939" width="19.7109375" customWidth="1"/>
    <col min="7940" max="7940" width="17.28515625" customWidth="1"/>
    <col min="7941" max="7941" width="17.5703125" customWidth="1"/>
    <col min="8193" max="8193" width="67.140625" customWidth="1"/>
    <col min="8194" max="8194" width="6.85546875" customWidth="1"/>
    <col min="8195" max="8195" width="19.7109375" customWidth="1"/>
    <col min="8196" max="8196" width="17.28515625" customWidth="1"/>
    <col min="8197" max="8197" width="17.5703125" customWidth="1"/>
    <col min="8449" max="8449" width="67.140625" customWidth="1"/>
    <col min="8450" max="8450" width="6.85546875" customWidth="1"/>
    <col min="8451" max="8451" width="19.7109375" customWidth="1"/>
    <col min="8452" max="8452" width="17.28515625" customWidth="1"/>
    <col min="8453" max="8453" width="17.5703125" customWidth="1"/>
    <col min="8705" max="8705" width="67.140625" customWidth="1"/>
    <col min="8706" max="8706" width="6.85546875" customWidth="1"/>
    <col min="8707" max="8707" width="19.7109375" customWidth="1"/>
    <col min="8708" max="8708" width="17.28515625" customWidth="1"/>
    <col min="8709" max="8709" width="17.5703125" customWidth="1"/>
    <col min="8961" max="8961" width="67.140625" customWidth="1"/>
    <col min="8962" max="8962" width="6.85546875" customWidth="1"/>
    <col min="8963" max="8963" width="19.7109375" customWidth="1"/>
    <col min="8964" max="8964" width="17.28515625" customWidth="1"/>
    <col min="8965" max="8965" width="17.5703125" customWidth="1"/>
    <col min="9217" max="9217" width="67.140625" customWidth="1"/>
    <col min="9218" max="9218" width="6.85546875" customWidth="1"/>
    <col min="9219" max="9219" width="19.7109375" customWidth="1"/>
    <col min="9220" max="9220" width="17.28515625" customWidth="1"/>
    <col min="9221" max="9221" width="17.5703125" customWidth="1"/>
    <col min="9473" max="9473" width="67.140625" customWidth="1"/>
    <col min="9474" max="9474" width="6.85546875" customWidth="1"/>
    <col min="9475" max="9475" width="19.7109375" customWidth="1"/>
    <col min="9476" max="9476" width="17.28515625" customWidth="1"/>
    <col min="9477" max="9477" width="17.5703125" customWidth="1"/>
    <col min="9729" max="9729" width="67.140625" customWidth="1"/>
    <col min="9730" max="9730" width="6.85546875" customWidth="1"/>
    <col min="9731" max="9731" width="19.7109375" customWidth="1"/>
    <col min="9732" max="9732" width="17.28515625" customWidth="1"/>
    <col min="9733" max="9733" width="17.5703125" customWidth="1"/>
    <col min="9985" max="9985" width="67.140625" customWidth="1"/>
    <col min="9986" max="9986" width="6.85546875" customWidth="1"/>
    <col min="9987" max="9987" width="19.7109375" customWidth="1"/>
    <col min="9988" max="9988" width="17.28515625" customWidth="1"/>
    <col min="9989" max="9989" width="17.5703125" customWidth="1"/>
    <col min="10241" max="10241" width="67.140625" customWidth="1"/>
    <col min="10242" max="10242" width="6.85546875" customWidth="1"/>
    <col min="10243" max="10243" width="19.7109375" customWidth="1"/>
    <col min="10244" max="10244" width="17.28515625" customWidth="1"/>
    <col min="10245" max="10245" width="17.5703125" customWidth="1"/>
    <col min="10497" max="10497" width="67.140625" customWidth="1"/>
    <col min="10498" max="10498" width="6.85546875" customWidth="1"/>
    <col min="10499" max="10499" width="19.7109375" customWidth="1"/>
    <col min="10500" max="10500" width="17.28515625" customWidth="1"/>
    <col min="10501" max="10501" width="17.5703125" customWidth="1"/>
    <col min="10753" max="10753" width="67.140625" customWidth="1"/>
    <col min="10754" max="10754" width="6.85546875" customWidth="1"/>
    <col min="10755" max="10755" width="19.7109375" customWidth="1"/>
    <col min="10756" max="10756" width="17.28515625" customWidth="1"/>
    <col min="10757" max="10757" width="17.5703125" customWidth="1"/>
    <col min="11009" max="11009" width="67.140625" customWidth="1"/>
    <col min="11010" max="11010" width="6.85546875" customWidth="1"/>
    <col min="11011" max="11011" width="19.7109375" customWidth="1"/>
    <col min="11012" max="11012" width="17.28515625" customWidth="1"/>
    <col min="11013" max="11013" width="17.5703125" customWidth="1"/>
    <col min="11265" max="11265" width="67.140625" customWidth="1"/>
    <col min="11266" max="11266" width="6.85546875" customWidth="1"/>
    <col min="11267" max="11267" width="19.7109375" customWidth="1"/>
    <col min="11268" max="11268" width="17.28515625" customWidth="1"/>
    <col min="11269" max="11269" width="17.5703125" customWidth="1"/>
    <col min="11521" max="11521" width="67.140625" customWidth="1"/>
    <col min="11522" max="11522" width="6.85546875" customWidth="1"/>
    <col min="11523" max="11523" width="19.7109375" customWidth="1"/>
    <col min="11524" max="11524" width="17.28515625" customWidth="1"/>
    <col min="11525" max="11525" width="17.5703125" customWidth="1"/>
    <col min="11777" max="11777" width="67.140625" customWidth="1"/>
    <col min="11778" max="11778" width="6.85546875" customWidth="1"/>
    <col min="11779" max="11779" width="19.7109375" customWidth="1"/>
    <col min="11780" max="11780" width="17.28515625" customWidth="1"/>
    <col min="11781" max="11781" width="17.5703125" customWidth="1"/>
    <col min="12033" max="12033" width="67.140625" customWidth="1"/>
    <col min="12034" max="12034" width="6.85546875" customWidth="1"/>
    <col min="12035" max="12035" width="19.7109375" customWidth="1"/>
    <col min="12036" max="12036" width="17.28515625" customWidth="1"/>
    <col min="12037" max="12037" width="17.5703125" customWidth="1"/>
    <col min="12289" max="12289" width="67.140625" customWidth="1"/>
    <col min="12290" max="12290" width="6.85546875" customWidth="1"/>
    <col min="12291" max="12291" width="19.7109375" customWidth="1"/>
    <col min="12292" max="12292" width="17.28515625" customWidth="1"/>
    <col min="12293" max="12293" width="17.5703125" customWidth="1"/>
    <col min="12545" max="12545" width="67.140625" customWidth="1"/>
    <col min="12546" max="12546" width="6.85546875" customWidth="1"/>
    <col min="12547" max="12547" width="19.7109375" customWidth="1"/>
    <col min="12548" max="12548" width="17.28515625" customWidth="1"/>
    <col min="12549" max="12549" width="17.5703125" customWidth="1"/>
    <col min="12801" max="12801" width="67.140625" customWidth="1"/>
    <col min="12802" max="12802" width="6.85546875" customWidth="1"/>
    <col min="12803" max="12803" width="19.7109375" customWidth="1"/>
    <col min="12804" max="12804" width="17.28515625" customWidth="1"/>
    <col min="12805" max="12805" width="17.5703125" customWidth="1"/>
    <col min="13057" max="13057" width="67.140625" customWidth="1"/>
    <col min="13058" max="13058" width="6.85546875" customWidth="1"/>
    <col min="13059" max="13059" width="19.7109375" customWidth="1"/>
    <col min="13060" max="13060" width="17.28515625" customWidth="1"/>
    <col min="13061" max="13061" width="17.5703125" customWidth="1"/>
    <col min="13313" max="13313" width="67.140625" customWidth="1"/>
    <col min="13314" max="13314" width="6.85546875" customWidth="1"/>
    <col min="13315" max="13315" width="19.7109375" customWidth="1"/>
    <col min="13316" max="13316" width="17.28515625" customWidth="1"/>
    <col min="13317" max="13317" width="17.5703125" customWidth="1"/>
    <col min="13569" max="13569" width="67.140625" customWidth="1"/>
    <col min="13570" max="13570" width="6.85546875" customWidth="1"/>
    <col min="13571" max="13571" width="19.7109375" customWidth="1"/>
    <col min="13572" max="13572" width="17.28515625" customWidth="1"/>
    <col min="13573" max="13573" width="17.5703125" customWidth="1"/>
    <col min="13825" max="13825" width="67.140625" customWidth="1"/>
    <col min="13826" max="13826" width="6.85546875" customWidth="1"/>
    <col min="13827" max="13827" width="19.7109375" customWidth="1"/>
    <col min="13828" max="13828" width="17.28515625" customWidth="1"/>
    <col min="13829" max="13829" width="17.5703125" customWidth="1"/>
    <col min="14081" max="14081" width="67.140625" customWidth="1"/>
    <col min="14082" max="14082" width="6.85546875" customWidth="1"/>
    <col min="14083" max="14083" width="19.7109375" customWidth="1"/>
    <col min="14084" max="14084" width="17.28515625" customWidth="1"/>
    <col min="14085" max="14085" width="17.5703125" customWidth="1"/>
    <col min="14337" max="14337" width="67.140625" customWidth="1"/>
    <col min="14338" max="14338" width="6.85546875" customWidth="1"/>
    <col min="14339" max="14339" width="19.7109375" customWidth="1"/>
    <col min="14340" max="14340" width="17.28515625" customWidth="1"/>
    <col min="14341" max="14341" width="17.5703125" customWidth="1"/>
    <col min="14593" max="14593" width="67.140625" customWidth="1"/>
    <col min="14594" max="14594" width="6.85546875" customWidth="1"/>
    <col min="14595" max="14595" width="19.7109375" customWidth="1"/>
    <col min="14596" max="14596" width="17.28515625" customWidth="1"/>
    <col min="14597" max="14597" width="17.5703125" customWidth="1"/>
    <col min="14849" max="14849" width="67.140625" customWidth="1"/>
    <col min="14850" max="14850" width="6.85546875" customWidth="1"/>
    <col min="14851" max="14851" width="19.7109375" customWidth="1"/>
    <col min="14852" max="14852" width="17.28515625" customWidth="1"/>
    <col min="14853" max="14853" width="17.5703125" customWidth="1"/>
    <col min="15105" max="15105" width="67.140625" customWidth="1"/>
    <col min="15106" max="15106" width="6.85546875" customWidth="1"/>
    <col min="15107" max="15107" width="19.7109375" customWidth="1"/>
    <col min="15108" max="15108" width="17.28515625" customWidth="1"/>
    <col min="15109" max="15109" width="17.5703125" customWidth="1"/>
    <col min="15361" max="15361" width="67.140625" customWidth="1"/>
    <col min="15362" max="15362" width="6.85546875" customWidth="1"/>
    <col min="15363" max="15363" width="19.7109375" customWidth="1"/>
    <col min="15364" max="15364" width="17.28515625" customWidth="1"/>
    <col min="15365" max="15365" width="17.5703125" customWidth="1"/>
    <col min="15617" max="15617" width="67.140625" customWidth="1"/>
    <col min="15618" max="15618" width="6.85546875" customWidth="1"/>
    <col min="15619" max="15619" width="19.7109375" customWidth="1"/>
    <col min="15620" max="15620" width="17.28515625" customWidth="1"/>
    <col min="15621" max="15621" width="17.5703125" customWidth="1"/>
    <col min="15873" max="15873" width="67.140625" customWidth="1"/>
    <col min="15874" max="15874" width="6.85546875" customWidth="1"/>
    <col min="15875" max="15875" width="19.7109375" customWidth="1"/>
    <col min="15876" max="15876" width="17.28515625" customWidth="1"/>
    <col min="15877" max="15877" width="17.5703125" customWidth="1"/>
    <col min="16129" max="16129" width="67.140625" customWidth="1"/>
    <col min="16130" max="16130" width="6.85546875" customWidth="1"/>
    <col min="16131" max="16131" width="19.7109375" customWidth="1"/>
    <col min="16132" max="16132" width="17.28515625" customWidth="1"/>
    <col min="16133" max="16133" width="17.5703125" customWidth="1"/>
  </cols>
  <sheetData>
    <row r="1" spans="1:5" ht="15" customHeight="1">
      <c r="A1" s="664" t="s">
        <v>964</v>
      </c>
      <c r="B1" s="664" t="s">
        <v>965</v>
      </c>
      <c r="C1" s="664" t="s">
        <v>966</v>
      </c>
      <c r="D1" s="664" t="s">
        <v>967</v>
      </c>
      <c r="E1" s="664" t="s">
        <v>968</v>
      </c>
    </row>
    <row r="2" spans="1:5" ht="15" customHeight="1">
      <c r="A2" s="665" t="s">
        <v>969</v>
      </c>
      <c r="B2" s="666" t="s">
        <v>16</v>
      </c>
      <c r="C2" s="666" t="s">
        <v>970</v>
      </c>
      <c r="D2" s="668">
        <f>BCThuNhap_06203!D17</f>
        <v>-19093606999</v>
      </c>
      <c r="E2" s="668">
        <f>BCThuNhap_06203!E17</f>
        <v>30315204423</v>
      </c>
    </row>
    <row r="3" spans="1:5" ht="15" customHeight="1">
      <c r="A3" s="666" t="s">
        <v>971</v>
      </c>
      <c r="B3" s="666" t="s">
        <v>17</v>
      </c>
      <c r="C3" s="666" t="s">
        <v>970</v>
      </c>
      <c r="D3" s="668">
        <f>BCThuNhap_06203!D18</f>
        <v>1754103945</v>
      </c>
      <c r="E3" s="668">
        <f>BCThuNhap_06203!E18</f>
        <v>1744027794</v>
      </c>
    </row>
    <row r="4" spans="1:5" ht="15" customHeight="1">
      <c r="A4" s="666" t="s">
        <v>972</v>
      </c>
      <c r="B4" s="666" t="s">
        <v>18</v>
      </c>
      <c r="C4" s="666" t="s">
        <v>970</v>
      </c>
      <c r="D4" s="668">
        <f>BCThuNhap_06203!D21</f>
        <v>1593692656</v>
      </c>
      <c r="E4" s="668">
        <f>BCThuNhap_06203!E21</f>
        <v>1074305829</v>
      </c>
    </row>
    <row r="5" spans="1:5" ht="15" customHeight="1">
      <c r="A5" s="666" t="s">
        <v>973</v>
      </c>
      <c r="B5" s="666" t="s">
        <v>27</v>
      </c>
      <c r="C5" s="666" t="s">
        <v>970</v>
      </c>
      <c r="D5" s="668">
        <f>BCThuNhap_06203!D24</f>
        <v>2118817045</v>
      </c>
      <c r="E5" s="668">
        <f>BCThuNhap_06203!E24</f>
        <v>16082336009</v>
      </c>
    </row>
    <row r="6" spans="1:5" ht="15" customHeight="1">
      <c r="A6" s="666" t="s">
        <v>974</v>
      </c>
      <c r="B6" s="666" t="s">
        <v>28</v>
      </c>
      <c r="C6" s="666" t="s">
        <v>970</v>
      </c>
      <c r="D6" s="666">
        <f>VLOOKUP(B6,BCThuNhap_06203!$B17:$E71,3,0)</f>
        <v>-24560220645</v>
      </c>
      <c r="E6" s="666">
        <f>VLOOKUP(B6,BCThuNhap_06203!$B17:$E71,4,0)</f>
        <v>11414534791</v>
      </c>
    </row>
    <row r="7" spans="1:5" ht="15" customHeight="1">
      <c r="A7" s="666" t="s">
        <v>975</v>
      </c>
      <c r="B7" s="666" t="s">
        <v>29</v>
      </c>
      <c r="C7" s="666" t="s">
        <v>970</v>
      </c>
      <c r="D7" s="666">
        <f>VLOOKUP(B7,BCThuNhap_06203!$B18:$E72,3,0)</f>
        <v>0</v>
      </c>
      <c r="E7" s="666">
        <f>VLOOKUP(B7,BCThuNhap_06203!$B18:$E72,4,0)</f>
        <v>0</v>
      </c>
    </row>
    <row r="8" spans="1:5" ht="15" customHeight="1">
      <c r="A8" s="666" t="s">
        <v>976</v>
      </c>
      <c r="B8" s="666" t="s">
        <v>30</v>
      </c>
      <c r="C8" s="666" t="s">
        <v>970</v>
      </c>
      <c r="D8" s="666">
        <f>VLOOKUP(B8,BCThuNhap_06203!$B19:$E73,3,0)</f>
        <v>0</v>
      </c>
      <c r="E8" s="666">
        <f>VLOOKUP(B8,BCThuNhap_06203!$B19:$E73,4,0)</f>
        <v>0</v>
      </c>
    </row>
    <row r="9" spans="1:5" ht="15" customHeight="1">
      <c r="A9" s="666" t="s">
        <v>977</v>
      </c>
      <c r="B9" s="666" t="s">
        <v>31</v>
      </c>
      <c r="C9" s="666" t="s">
        <v>970</v>
      </c>
      <c r="D9" s="666">
        <f>VLOOKUP(B9,BCThuNhap_06203!$B20:$E74,3,0)</f>
        <v>0</v>
      </c>
      <c r="E9" s="666">
        <f>VLOOKUP(B9,BCThuNhap_06203!$B20:$E74,4,0)</f>
        <v>0</v>
      </c>
    </row>
    <row r="10" spans="1:5" ht="15" customHeight="1">
      <c r="A10" s="666" t="s">
        <v>978</v>
      </c>
      <c r="B10" s="666" t="s">
        <v>32</v>
      </c>
      <c r="C10" s="666" t="s">
        <v>970</v>
      </c>
      <c r="D10" s="666">
        <f>VLOOKUP(B10,BCThuNhap_06203!$B21:$E75,3,0)</f>
        <v>0</v>
      </c>
      <c r="E10" s="666">
        <f>VLOOKUP(B10,BCThuNhap_06203!$B21:$E75,4,0)</f>
        <v>0</v>
      </c>
    </row>
    <row r="11" spans="1:5" ht="15" customHeight="1">
      <c r="A11" s="665" t="s">
        <v>979</v>
      </c>
      <c r="B11" s="666" t="s">
        <v>26</v>
      </c>
      <c r="C11" s="666" t="s">
        <v>970</v>
      </c>
      <c r="D11" s="666">
        <f>VLOOKUP(B11,BCThuNhap_06203!$B22:$E76,3,0)</f>
        <v>272536710</v>
      </c>
      <c r="E11" s="666">
        <f>VLOOKUP(B11,BCThuNhap_06203!$B22:$E76,4,0)</f>
        <v>324576718</v>
      </c>
    </row>
    <row r="12" spans="1:5" ht="15" customHeight="1">
      <c r="A12" s="666" t="s">
        <v>980</v>
      </c>
      <c r="B12" s="666" t="s">
        <v>25</v>
      </c>
      <c r="C12" s="666" t="s">
        <v>970</v>
      </c>
      <c r="D12" s="666">
        <f>VLOOKUP(B12,BCThuNhap_06203!$B23:$E77,3,0)</f>
        <v>272536710</v>
      </c>
      <c r="E12" s="666">
        <f>VLOOKUP(B12,BCThuNhap_06203!$B23:$E77,4,0)</f>
        <v>324576718</v>
      </c>
    </row>
    <row r="13" spans="1:5" ht="15" customHeight="1">
      <c r="A13" s="666" t="s">
        <v>981</v>
      </c>
      <c r="B13" s="666" t="s">
        <v>24</v>
      </c>
      <c r="C13" s="666" t="s">
        <v>970</v>
      </c>
      <c r="D13" s="666">
        <f>VLOOKUP(B13,BCThuNhap_06203!$B24:$E78,3,0)</f>
        <v>0</v>
      </c>
      <c r="E13" s="666">
        <f>VLOOKUP(B13,BCThuNhap_06203!$B24:$E78,4,0)</f>
        <v>0</v>
      </c>
    </row>
    <row r="14" spans="1:5" ht="15" customHeight="1">
      <c r="A14" s="666" t="s">
        <v>982</v>
      </c>
      <c r="B14" s="666" t="s">
        <v>23</v>
      </c>
      <c r="C14" s="666" t="s">
        <v>970</v>
      </c>
      <c r="D14" s="666">
        <f>VLOOKUP(B14,BCThuNhap_06203!$B25:$E79,3,0)</f>
        <v>0</v>
      </c>
      <c r="E14" s="666">
        <f>VLOOKUP(B14,BCThuNhap_06203!$B25:$E79,4,0)</f>
        <v>0</v>
      </c>
    </row>
    <row r="15" spans="1:5" ht="15" customHeight="1">
      <c r="A15" s="666" t="s">
        <v>983</v>
      </c>
      <c r="B15" s="666" t="s">
        <v>22</v>
      </c>
      <c r="C15" s="666" t="s">
        <v>970</v>
      </c>
      <c r="D15" s="666">
        <f>VLOOKUP(B15,BCThuNhap_06203!$B26:$E80,3,0)</f>
        <v>0</v>
      </c>
      <c r="E15" s="666">
        <f>VLOOKUP(B15,BCThuNhap_06203!$B26:$E80,4,0)</f>
        <v>0</v>
      </c>
    </row>
    <row r="16" spans="1:5" ht="15" customHeight="1">
      <c r="A16" s="666" t="s">
        <v>984</v>
      </c>
      <c r="B16" s="666" t="s">
        <v>33</v>
      </c>
      <c r="C16" s="666" t="s">
        <v>970</v>
      </c>
      <c r="D16" s="666">
        <f>VLOOKUP(B16,BCThuNhap_06203!$B27:$E81,3,0)</f>
        <v>0</v>
      </c>
      <c r="E16" s="666">
        <f>VLOOKUP(B16,BCThuNhap_06203!$B27:$E81,4,0)</f>
        <v>0</v>
      </c>
    </row>
    <row r="17" spans="1:5" ht="15" customHeight="1">
      <c r="A17" s="665" t="s">
        <v>985</v>
      </c>
      <c r="B17" s="666" t="s">
        <v>34</v>
      </c>
      <c r="C17" s="666" t="s">
        <v>970</v>
      </c>
      <c r="D17" s="666">
        <f>VLOOKUP(B17,BCThuNhap_06203!$B28:$E82,3,0)</f>
        <v>2098116471</v>
      </c>
      <c r="E17" s="666">
        <f>VLOOKUP(B17,BCThuNhap_06203!$B28:$E82,4,0)</f>
        <v>1841530987</v>
      </c>
    </row>
    <row r="18" spans="1:5" ht="15" customHeight="1">
      <c r="A18" s="666" t="s">
        <v>986</v>
      </c>
      <c r="B18" s="666" t="s">
        <v>35</v>
      </c>
      <c r="C18" s="666" t="s">
        <v>970</v>
      </c>
      <c r="D18" s="666">
        <f>VLOOKUP(B18,BCThuNhap_06203!$B29:$E83,3,0)</f>
        <v>1161009255</v>
      </c>
      <c r="E18" s="666">
        <f>VLOOKUP(B18,BCThuNhap_06203!$B29:$E83,4,0)</f>
        <v>906572973</v>
      </c>
    </row>
    <row r="19" spans="1:5" ht="15" customHeight="1">
      <c r="A19" s="666" t="s">
        <v>987</v>
      </c>
      <c r="B19" s="666" t="s">
        <v>37</v>
      </c>
      <c r="C19" s="666" t="s">
        <v>970</v>
      </c>
      <c r="D19" s="666">
        <f>VLOOKUP(B19,BCThuNhap_06203!$B30:$E84,3,0)</f>
        <v>304506991</v>
      </c>
      <c r="E19" s="666">
        <f>VLOOKUP(B19,BCThuNhap_06203!$B30:$E84,4,0)</f>
        <v>317043180</v>
      </c>
    </row>
    <row r="20" spans="1:5" ht="15" customHeight="1">
      <c r="A20" s="666" t="s">
        <v>988</v>
      </c>
      <c r="B20" s="666" t="s">
        <v>38</v>
      </c>
      <c r="C20" s="666" t="s">
        <v>970</v>
      </c>
      <c r="D20" s="666">
        <f>VLOOKUP(B20,BCThuNhap_06203!$B31:$E85,3,0)</f>
        <v>66000000</v>
      </c>
      <c r="E20" s="666">
        <f>VLOOKUP(B20,BCThuNhap_06203!$B31:$E85,4,0)</f>
        <v>66000000</v>
      </c>
    </row>
    <row r="21" spans="1:5" ht="15" customHeight="1">
      <c r="A21" s="666" t="s">
        <v>989</v>
      </c>
      <c r="B21" s="666" t="s">
        <v>39</v>
      </c>
      <c r="C21" s="666" t="s">
        <v>970</v>
      </c>
      <c r="D21" s="666">
        <f>VLOOKUP(B21,BCThuNhap_06203!$B32:$E86,3,0)</f>
        <v>198000000</v>
      </c>
      <c r="E21" s="666">
        <f>VLOOKUP(B21,BCThuNhap_06203!$B32:$E86,4,0)</f>
        <v>198000000</v>
      </c>
    </row>
    <row r="22" spans="1:5" ht="15" customHeight="1">
      <c r="A22" s="666" t="s">
        <v>990</v>
      </c>
      <c r="B22" s="666" t="s">
        <v>40</v>
      </c>
      <c r="C22" s="666" t="s">
        <v>970</v>
      </c>
      <c r="D22" s="666">
        <f>VLOOKUP(B22,BCThuNhap_06203!$B33:$E87,3,0)</f>
        <v>132000000</v>
      </c>
      <c r="E22" s="666">
        <f>VLOOKUP(B22,BCThuNhap_06203!$B33:$E87,4,0)</f>
        <v>133100000</v>
      </c>
    </row>
    <row r="23" spans="1:5" ht="15" customHeight="1">
      <c r="A23" s="666" t="s">
        <v>991</v>
      </c>
      <c r="B23" s="666" t="s">
        <v>41</v>
      </c>
      <c r="C23" s="666" t="s">
        <v>970</v>
      </c>
      <c r="D23" s="666">
        <f>VLOOKUP(B23,BCThuNhap_06203!$B34:$E88,3,0)</f>
        <v>0</v>
      </c>
      <c r="E23" s="666">
        <f>VLOOKUP(B23,BCThuNhap_06203!$B34:$E88,4,0)</f>
        <v>0</v>
      </c>
    </row>
    <row r="24" spans="1:5" ht="15" customHeight="1">
      <c r="A24" s="666" t="s">
        <v>992</v>
      </c>
      <c r="B24" s="666" t="s">
        <v>42</v>
      </c>
      <c r="C24" s="666" t="s">
        <v>970</v>
      </c>
      <c r="D24" s="666">
        <f>VLOOKUP(B24,BCThuNhap_06203!$B35:$E89,3,0)</f>
        <v>0</v>
      </c>
      <c r="E24" s="666">
        <f>VLOOKUP(B24,BCThuNhap_06203!$B35:$E89,4,0)</f>
        <v>0</v>
      </c>
    </row>
    <row r="25" spans="1:5" ht="15" customHeight="1">
      <c r="A25" s="666" t="s">
        <v>993</v>
      </c>
      <c r="B25" s="666" t="s">
        <v>43</v>
      </c>
      <c r="C25" s="666" t="s">
        <v>970</v>
      </c>
      <c r="D25" s="666">
        <f>VLOOKUP(B25,BCThuNhap_06203!$B36:$E90,3,0)</f>
        <v>147000000</v>
      </c>
      <c r="E25" s="666">
        <f>VLOOKUP(B25,BCThuNhap_06203!$B36:$E90,4,0)</f>
        <v>135000000</v>
      </c>
    </row>
    <row r="26" spans="1:5" ht="15" customHeight="1">
      <c r="A26" s="666" t="s">
        <v>994</v>
      </c>
      <c r="B26" s="666" t="s">
        <v>44</v>
      </c>
      <c r="C26" s="666" t="s">
        <v>970</v>
      </c>
      <c r="D26" s="666">
        <f>VLOOKUP(B26,BCThuNhap_06203!$B37:$E91,3,0)</f>
        <v>0</v>
      </c>
      <c r="E26" s="666">
        <f>VLOOKUP(B26,BCThuNhap_06203!$B37:$E91,4,0)</f>
        <v>0</v>
      </c>
    </row>
    <row r="27" spans="1:5" ht="15" customHeight="1">
      <c r="A27" s="666" t="s">
        <v>995</v>
      </c>
      <c r="B27" s="666" t="s">
        <v>36</v>
      </c>
      <c r="C27" s="666" t="s">
        <v>970</v>
      </c>
      <c r="D27" s="668">
        <f>BCThuNhap_06203!D51</f>
        <v>89600225</v>
      </c>
      <c r="E27" s="668">
        <f>BCThuNhap_06203!E51</f>
        <v>85814834</v>
      </c>
    </row>
    <row r="28" spans="1:5" ht="15" customHeight="1">
      <c r="A28" s="665" t="s">
        <v>996</v>
      </c>
      <c r="B28" s="666" t="s">
        <v>45</v>
      </c>
      <c r="C28" s="666" t="s">
        <v>970</v>
      </c>
      <c r="D28" s="666">
        <f>VLOOKUP(B28,BCThuNhap_06203!$B39:$E93,3,0)</f>
        <v>-21464260180</v>
      </c>
      <c r="E28" s="666">
        <f>VLOOKUP(B28,BCThuNhap_06203!$B39:$E93,4,0)</f>
        <v>28149096718</v>
      </c>
    </row>
    <row r="29" spans="1:5" ht="15" customHeight="1">
      <c r="A29" s="665" t="s">
        <v>997</v>
      </c>
      <c r="B29" s="666" t="s">
        <v>46</v>
      </c>
      <c r="C29" s="666" t="s">
        <v>970</v>
      </c>
      <c r="D29" s="666">
        <f>VLOOKUP(B29,BCThuNhap_06203!$B40:$E94,3,0)</f>
        <v>0</v>
      </c>
      <c r="E29" s="666">
        <f>VLOOKUP(B29,BCThuNhap_06203!$B40:$E94,4,0)</f>
        <v>0</v>
      </c>
    </row>
    <row r="30" spans="1:5" ht="15" customHeight="1">
      <c r="A30" s="666" t="s">
        <v>998</v>
      </c>
      <c r="B30" s="666" t="s">
        <v>47</v>
      </c>
      <c r="C30" s="666" t="s">
        <v>970</v>
      </c>
      <c r="D30" s="666">
        <f>VLOOKUP(B30,BCThuNhap_06203!$B41:$E95,3,0)</f>
        <v>0</v>
      </c>
      <c r="E30" s="666">
        <f>VLOOKUP(B30,BCThuNhap_06203!$B41:$E95,4,0)</f>
        <v>0</v>
      </c>
    </row>
    <row r="31" spans="1:5" ht="15" customHeight="1">
      <c r="A31" s="666" t="s">
        <v>999</v>
      </c>
      <c r="B31" s="666" t="s">
        <v>48</v>
      </c>
      <c r="C31" s="666" t="s">
        <v>970</v>
      </c>
      <c r="D31" s="666">
        <f>VLOOKUP(B31,BCThuNhap_06203!$B42:$E96,3,0)</f>
        <v>0</v>
      </c>
      <c r="E31" s="666">
        <f>VLOOKUP(B31,BCThuNhap_06203!$B42:$E96,4,0)</f>
        <v>0</v>
      </c>
    </row>
    <row r="32" spans="1:5" ht="15" customHeight="1">
      <c r="A32" s="665" t="s">
        <v>1000</v>
      </c>
      <c r="B32" s="666" t="s">
        <v>21</v>
      </c>
      <c r="C32" s="666" t="s">
        <v>970</v>
      </c>
      <c r="D32" s="666">
        <f>VLOOKUP(B32,BCThuNhap_06203!$B43:$E97,3,0)</f>
        <v>-21464260180</v>
      </c>
      <c r="E32" s="666">
        <f>VLOOKUP(B32,BCThuNhap_06203!$B43:$E97,4,0)</f>
        <v>28149096718</v>
      </c>
    </row>
    <row r="33" spans="1:5" ht="15" customHeight="1">
      <c r="A33" s="666" t="s">
        <v>1001</v>
      </c>
      <c r="B33" s="666" t="s">
        <v>20</v>
      </c>
      <c r="C33" s="666" t="s">
        <v>970</v>
      </c>
      <c r="D33" s="666">
        <f>VLOOKUP(B33,BCThuNhap_06203!$B44:$E98,3,0)</f>
        <v>3095960465</v>
      </c>
      <c r="E33" s="666">
        <f>VLOOKUP(B33,BCThuNhap_06203!$B44:$E98,4,0)</f>
        <v>16734561927</v>
      </c>
    </row>
    <row r="34" spans="1:5" ht="15" customHeight="1">
      <c r="A34" s="666" t="s">
        <v>1002</v>
      </c>
      <c r="B34" s="666" t="s">
        <v>19</v>
      </c>
      <c r="C34" s="666" t="s">
        <v>970</v>
      </c>
      <c r="D34" s="666">
        <f>VLOOKUP(B34,BCThuNhap_06203!$B45:$E99,3,0)</f>
        <v>-24560220645</v>
      </c>
      <c r="E34" s="666">
        <f>VLOOKUP(B34,BCThuNhap_06203!$B45:$E99,4,0)</f>
        <v>11414534791</v>
      </c>
    </row>
    <row r="35" spans="1:5" ht="15" customHeight="1">
      <c r="A35" s="665" t="s">
        <v>1003</v>
      </c>
      <c r="B35" s="666" t="s">
        <v>49</v>
      </c>
      <c r="C35" s="666" t="s">
        <v>970</v>
      </c>
      <c r="D35" s="666">
        <f>VLOOKUP(B35,BCThuNhap_06203!$B46:$E100,3,0)</f>
        <v>0</v>
      </c>
      <c r="E35" s="666">
        <f>VLOOKUP(B35,BCThuNhap_06203!$B46:$E100,4,0)</f>
        <v>0</v>
      </c>
    </row>
    <row r="36" spans="1:5" ht="15" customHeight="1">
      <c r="A36" s="665" t="s">
        <v>1004</v>
      </c>
      <c r="B36" s="666" t="s">
        <v>50</v>
      </c>
      <c r="C36" s="666" t="s">
        <v>970</v>
      </c>
      <c r="D36" s="666">
        <f>VLOOKUP(B36,BCThuNhap_06203!$B47:$E101,3,0)</f>
        <v>-21464260180</v>
      </c>
      <c r="E36" s="666">
        <f>VLOOKUP(B36,BCThuNhap_06203!$B47:$E101,4,0)</f>
        <v>28149096718</v>
      </c>
    </row>
    <row r="37" spans="1:5" ht="15" customHeight="1">
      <c r="A37" s="667" t="s">
        <v>970</v>
      </c>
      <c r="B37" s="667" t="s">
        <v>970</v>
      </c>
      <c r="C37" s="667" t="s">
        <v>970</v>
      </c>
      <c r="D37" s="667" t="s">
        <v>970</v>
      </c>
      <c r="E37" s="667" t="s">
        <v>970</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5"/>
  <sheetViews>
    <sheetView topLeftCell="A22" workbookViewId="0">
      <selection activeCell="D38" sqref="D38:E38"/>
    </sheetView>
  </sheetViews>
  <sheetFormatPr defaultRowHeight="12.75"/>
  <cols>
    <col min="1" max="1" width="66.42578125" customWidth="1"/>
    <col min="2" max="2" width="6.85546875" customWidth="1"/>
    <col min="3" max="3" width="21" customWidth="1"/>
    <col min="4" max="4" width="23"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664" t="s">
        <v>964</v>
      </c>
      <c r="B1" s="664" t="s">
        <v>965</v>
      </c>
      <c r="C1" s="664" t="s">
        <v>966</v>
      </c>
      <c r="D1" s="664" t="s">
        <v>967</v>
      </c>
      <c r="E1" s="664" t="s">
        <v>968</v>
      </c>
    </row>
    <row r="2" spans="1:5" ht="15" customHeight="1">
      <c r="A2" s="665" t="s">
        <v>1005</v>
      </c>
      <c r="B2" s="666" t="s">
        <v>51</v>
      </c>
      <c r="C2" s="666" t="s">
        <v>970</v>
      </c>
      <c r="D2" s="666"/>
      <c r="E2" s="666"/>
    </row>
    <row r="3" spans="1:5" ht="15" customHeight="1">
      <c r="A3" s="666" t="s">
        <v>1006</v>
      </c>
      <c r="B3" s="666" t="s">
        <v>0</v>
      </c>
      <c r="C3" s="666" t="s">
        <v>970</v>
      </c>
      <c r="D3" s="666">
        <f>VLOOKUP(B3,BCTinhHinhTaiChinh_06105!$B18:$E87,3,0)</f>
        <v>16164663074</v>
      </c>
      <c r="E3" s="666">
        <f>VLOOKUP(B3,BCTinhHinhTaiChinh_06105!$B18:$E87,4,0)</f>
        <v>22891611972</v>
      </c>
    </row>
    <row r="4" spans="1:5" ht="15" customHeight="1">
      <c r="A4" s="666" t="s">
        <v>1007</v>
      </c>
      <c r="B4" s="666" t="s">
        <v>52</v>
      </c>
      <c r="C4" s="666" t="s">
        <v>970</v>
      </c>
      <c r="D4" s="666">
        <f>VLOOKUP(B4,BCTinhHinhTaiChinh_06105!$B19:$E88,3,0)</f>
        <v>16164663074</v>
      </c>
      <c r="E4" s="666">
        <f>VLOOKUP(B4,BCTinhHinhTaiChinh_06105!$B19:$E88,4,0)</f>
        <v>5656890237</v>
      </c>
    </row>
    <row r="5" spans="1:5" ht="15" customHeight="1">
      <c r="A5" s="666" t="s">
        <v>1008</v>
      </c>
      <c r="B5" s="666" t="s">
        <v>53</v>
      </c>
      <c r="C5" s="666" t="s">
        <v>970</v>
      </c>
      <c r="D5" s="666">
        <f>VLOOKUP(B5,BCTinhHinhTaiChinh_06105!$B20:$E89,3,0)</f>
        <v>0</v>
      </c>
      <c r="E5" s="666">
        <f>VLOOKUP(B5,BCTinhHinhTaiChinh_06105!$B20:$E89,4,0)</f>
        <v>17234721735</v>
      </c>
    </row>
    <row r="6" spans="1:5" ht="15" customHeight="1">
      <c r="A6" s="666" t="s">
        <v>1009</v>
      </c>
      <c r="B6" s="666" t="s">
        <v>1</v>
      </c>
      <c r="C6" s="666" t="s">
        <v>970</v>
      </c>
      <c r="D6" s="666">
        <f>VLOOKUP(B6,BCTinhHinhTaiChinh_06105!$B21:$E90,3,0)</f>
        <v>76447860698</v>
      </c>
      <c r="E6" s="666">
        <f>VLOOKUP(B6,BCTinhHinhTaiChinh_06105!$B21:$E90,4,0)</f>
        <v>92688070600</v>
      </c>
    </row>
    <row r="7" spans="1:5" ht="15" customHeight="1">
      <c r="A7" s="666" t="s">
        <v>1010</v>
      </c>
      <c r="B7" s="666" t="s">
        <v>2</v>
      </c>
      <c r="C7" s="666" t="s">
        <v>970</v>
      </c>
      <c r="D7" s="666">
        <f>VLOOKUP(B7,BCTinhHinhTaiChinh_06105!$B22:$E91,3,0)</f>
        <v>76447860698</v>
      </c>
      <c r="E7" s="666">
        <f>VLOOKUP(B7,BCTinhHinhTaiChinh_06105!$B22:$E91,4,0)</f>
        <v>92688070600</v>
      </c>
    </row>
    <row r="8" spans="1:5" ht="15" customHeight="1">
      <c r="A8" s="666" t="s">
        <v>1011</v>
      </c>
      <c r="B8" s="666" t="s">
        <v>54</v>
      </c>
      <c r="C8" s="666" t="s">
        <v>970</v>
      </c>
      <c r="D8" s="666">
        <f>VLOOKUP(B8,BCTinhHinhTaiChinh_06105!$B23:$E92,3,0)</f>
        <v>0</v>
      </c>
      <c r="E8" s="666">
        <f>VLOOKUP(B8,BCTinhHinhTaiChinh_06105!$B23:$E92,4,0)</f>
        <v>0</v>
      </c>
    </row>
    <row r="9" spans="1:5" ht="15" customHeight="1">
      <c r="A9" s="666" t="s">
        <v>1012</v>
      </c>
      <c r="B9" s="666" t="s">
        <v>3</v>
      </c>
      <c r="C9" s="666" t="s">
        <v>970</v>
      </c>
      <c r="D9" s="666">
        <f>VLOOKUP(B9,BCTinhHinhTaiChinh_06105!$B24:$E93,3,0)</f>
        <v>1364855818</v>
      </c>
      <c r="E9" s="666">
        <f>VLOOKUP(B9,BCTinhHinhTaiChinh_06105!$B24:$E93,4,0)</f>
        <v>3163830187</v>
      </c>
    </row>
    <row r="10" spans="1:5" ht="15" customHeight="1">
      <c r="A10" s="666" t="s">
        <v>1013</v>
      </c>
      <c r="B10" s="666" t="s">
        <v>4</v>
      </c>
      <c r="C10" s="666" t="s">
        <v>970</v>
      </c>
      <c r="D10" s="666">
        <f>VLOOKUP(B10,BCTinhHinhTaiChinh_06105!$B25:$E94,3,0)</f>
        <v>804791000</v>
      </c>
      <c r="E10" s="666">
        <f>VLOOKUP(B10,BCTinhHinhTaiChinh_06105!$B25:$E94,4,0)</f>
        <v>2501342350</v>
      </c>
    </row>
    <row r="11" spans="1:5" ht="15" customHeight="1">
      <c r="A11" s="666" t="s">
        <v>1014</v>
      </c>
      <c r="B11" s="666" t="s">
        <v>1015</v>
      </c>
      <c r="C11" s="666" t="s">
        <v>970</v>
      </c>
      <c r="D11" s="666">
        <v>0</v>
      </c>
      <c r="E11" s="666">
        <v>0</v>
      </c>
    </row>
    <row r="12" spans="1:5" ht="15" customHeight="1">
      <c r="A12" s="666" t="s">
        <v>1016</v>
      </c>
      <c r="B12" s="666" t="s">
        <v>55</v>
      </c>
      <c r="C12" s="666"/>
      <c r="D12" s="666">
        <f>VLOOKUP(B12,BCTinhHinhTaiChinh_06105!$B27:$E96,3,0)</f>
        <v>560064818</v>
      </c>
      <c r="E12" s="666">
        <f>VLOOKUP(B12,BCTinhHinhTaiChinh_06105!$B27:$E96,4,0)</f>
        <v>662487837</v>
      </c>
    </row>
    <row r="13" spans="1:5" ht="15" customHeight="1">
      <c r="A13" s="666" t="s">
        <v>1017</v>
      </c>
      <c r="B13" s="666" t="s">
        <v>56</v>
      </c>
      <c r="C13" s="666" t="s">
        <v>970</v>
      </c>
      <c r="D13" s="666">
        <f>VLOOKUP(B13,BCTinhHinhTaiChinh_06105!$B28:$E97,3,0)</f>
        <v>0</v>
      </c>
      <c r="E13" s="666">
        <f>VLOOKUP(B13,BCTinhHinhTaiChinh_06105!$B28:$E97,4,0)</f>
        <v>0</v>
      </c>
    </row>
    <row r="14" spans="1:5" ht="15" customHeight="1">
      <c r="A14" s="666" t="s">
        <v>1018</v>
      </c>
      <c r="B14" s="666" t="s">
        <v>1019</v>
      </c>
      <c r="C14" s="666" t="s">
        <v>970</v>
      </c>
      <c r="D14" s="666">
        <v>0</v>
      </c>
      <c r="E14" s="666">
        <v>0</v>
      </c>
    </row>
    <row r="15" spans="1:5" ht="15" customHeight="1">
      <c r="A15" s="666" t="s">
        <v>1020</v>
      </c>
      <c r="B15" s="666" t="s">
        <v>57</v>
      </c>
      <c r="C15" s="666" t="s">
        <v>970</v>
      </c>
      <c r="D15" s="666">
        <f>VLOOKUP(B15,BCTinhHinhTaiChinh_06105!$B30:$E99,3,0)</f>
        <v>560064818</v>
      </c>
      <c r="E15" s="666">
        <f>VLOOKUP(B15,BCTinhHinhTaiChinh_06105!$B30:$E99,4,0)</f>
        <v>662487837</v>
      </c>
    </row>
    <row r="16" spans="1:5" ht="15" customHeight="1">
      <c r="A16" s="666" t="s">
        <v>1021</v>
      </c>
      <c r="B16" s="666" t="s">
        <v>58</v>
      </c>
      <c r="C16" s="666" t="s">
        <v>970</v>
      </c>
      <c r="D16" s="666">
        <f>VLOOKUP(B16,BCTinhHinhTaiChinh_06105!$B31:$E100,3,0)</f>
        <v>0</v>
      </c>
      <c r="E16" s="666">
        <f>VLOOKUP(B16,BCTinhHinhTaiChinh_06105!$B31:$E100,4,0)</f>
        <v>0</v>
      </c>
    </row>
    <row r="17" spans="1:5" ht="15" customHeight="1">
      <c r="A17" s="666" t="s">
        <v>1022</v>
      </c>
      <c r="B17" s="666" t="s">
        <v>59</v>
      </c>
      <c r="C17" s="666" t="s">
        <v>970</v>
      </c>
      <c r="D17" s="666">
        <f>VLOOKUP(B17,BCTinhHinhTaiChinh_06105!$B32:$E101,3,0)</f>
        <v>0</v>
      </c>
      <c r="E17" s="666">
        <f>VLOOKUP(B17,BCTinhHinhTaiChinh_06105!$B32:$E101,4,0)</f>
        <v>0</v>
      </c>
    </row>
    <row r="18" spans="1:5" ht="15" customHeight="1">
      <c r="A18" s="665" t="s">
        <v>1023</v>
      </c>
      <c r="B18" s="666" t="s">
        <v>60</v>
      </c>
      <c r="C18" s="666" t="s">
        <v>970</v>
      </c>
      <c r="D18" s="666">
        <f>VLOOKUP(B18,BCTinhHinhTaiChinh_06105!$B33:$E102,3,0)</f>
        <v>93977379590</v>
      </c>
      <c r="E18" s="666">
        <f>VLOOKUP(B18,BCTinhHinhTaiChinh_06105!$B33:$E102,4,0)</f>
        <v>118743512759</v>
      </c>
    </row>
    <row r="19" spans="1:5" ht="15" customHeight="1">
      <c r="A19" s="665" t="s">
        <v>1024</v>
      </c>
      <c r="B19" s="666" t="s">
        <v>61</v>
      </c>
      <c r="C19" s="666" t="s">
        <v>970</v>
      </c>
      <c r="D19" s="666">
        <f>VLOOKUP(B19,BCTinhHinhTaiChinh_06105!$B34:$E103,3,0)</f>
        <v>0</v>
      </c>
      <c r="E19" s="666">
        <f>VLOOKUP(B19,BCTinhHinhTaiChinh_06105!$B34:$E103,4,0)</f>
        <v>0</v>
      </c>
    </row>
    <row r="20" spans="1:5" ht="15" customHeight="1">
      <c r="A20" s="666" t="s">
        <v>1025</v>
      </c>
      <c r="B20" s="666" t="s">
        <v>6</v>
      </c>
      <c r="C20" s="666" t="s">
        <v>970</v>
      </c>
      <c r="D20" s="666">
        <f>VLOOKUP(B20,BCTinhHinhTaiChinh_06105!$B35:$E104,3,0)</f>
        <v>0</v>
      </c>
      <c r="E20" s="666">
        <f>VLOOKUP(B20,BCTinhHinhTaiChinh_06105!$B35:$E104,4,0)</f>
        <v>0</v>
      </c>
    </row>
    <row r="21" spans="1:5" ht="15" customHeight="1">
      <c r="A21" s="666" t="s">
        <v>1026</v>
      </c>
      <c r="B21" s="666" t="s">
        <v>7</v>
      </c>
      <c r="C21" s="666" t="s">
        <v>970</v>
      </c>
      <c r="D21" s="666">
        <f>VLOOKUP(B21,BCTinhHinhTaiChinh_06105!$B36:$E105,3,0)</f>
        <v>741110</v>
      </c>
      <c r="E21" s="666">
        <f>VLOOKUP(B21,BCTinhHinhTaiChinh_06105!$B36:$E105,4,0)</f>
        <v>649873350</v>
      </c>
    </row>
    <row r="22" spans="1:5" ht="15" customHeight="1">
      <c r="A22" s="666" t="s">
        <v>1027</v>
      </c>
      <c r="B22" s="666" t="s">
        <v>62</v>
      </c>
      <c r="C22" s="666" t="s">
        <v>970</v>
      </c>
      <c r="D22" s="666">
        <f>VLOOKUP(B22,BCTinhHinhTaiChinh_06105!$B37:$E106,3,0)</f>
        <v>1183070</v>
      </c>
      <c r="E22" s="666">
        <f>VLOOKUP(B22,BCTinhHinhTaiChinh_06105!$B37:$E106,4,0)</f>
        <v>10308570</v>
      </c>
    </row>
    <row r="23" spans="1:5" ht="15" customHeight="1">
      <c r="A23" s="666" t="s">
        <v>1028</v>
      </c>
      <c r="B23" s="666" t="s">
        <v>8</v>
      </c>
      <c r="C23" s="666" t="s">
        <v>970</v>
      </c>
      <c r="D23" s="666">
        <f>VLOOKUP(B23,BCTinhHinhTaiChinh_06105!$B38:$E107,3,0)</f>
        <v>687346</v>
      </c>
      <c r="E23" s="666">
        <f>VLOOKUP(B23,BCTinhHinhTaiChinh_06105!$B38:$E107,4,0)</f>
        <v>1270463</v>
      </c>
    </row>
    <row r="24" spans="1:5" ht="15" customHeight="1">
      <c r="A24" s="666" t="s">
        <v>1029</v>
      </c>
      <c r="B24" s="666" t="s">
        <v>9</v>
      </c>
      <c r="C24" s="666" t="s">
        <v>970</v>
      </c>
      <c r="D24" s="666">
        <f>VLOOKUP(B24,BCTinhHinhTaiChinh_06105!$B39:$E108,3,0)</f>
        <v>407334</v>
      </c>
      <c r="E24" s="666">
        <f>VLOOKUP(B24,BCTinhHinhTaiChinh_06105!$B39:$E108,4,0)</f>
        <v>407334</v>
      </c>
    </row>
    <row r="25" spans="1:5" ht="15" customHeight="1">
      <c r="A25" s="666" t="s">
        <v>1030</v>
      </c>
      <c r="B25" s="666" t="s">
        <v>63</v>
      </c>
      <c r="C25" s="666" t="s">
        <v>970</v>
      </c>
      <c r="D25" s="666">
        <f>VLOOKUP(B25,BCTinhHinhTaiChinh_06105!$B40:$E109,3,0)</f>
        <v>103200000</v>
      </c>
      <c r="E25" s="666">
        <f>VLOOKUP(B25,BCTinhHinhTaiChinh_06105!$B40:$E109,4,0)</f>
        <v>96200000</v>
      </c>
    </row>
    <row r="26" spans="1:5" ht="15" customHeight="1">
      <c r="A26" s="666" t="s">
        <v>1031</v>
      </c>
      <c r="B26" s="666" t="s">
        <v>64</v>
      </c>
      <c r="C26" s="666" t="s">
        <v>970</v>
      </c>
      <c r="D26" s="666">
        <f>VLOOKUP(B26,BCTinhHinhTaiChinh_06105!$B41:$E110,3,0)</f>
        <v>0</v>
      </c>
      <c r="E26" s="666">
        <f>VLOOKUP(B26,BCTinhHinhTaiChinh_06105!$B41:$E110,4,0)</f>
        <v>4000000</v>
      </c>
    </row>
    <row r="27" spans="1:5" ht="15" customHeight="1">
      <c r="A27" s="666" t="s">
        <v>1032</v>
      </c>
      <c r="B27" s="666" t="s">
        <v>10</v>
      </c>
      <c r="C27" s="666" t="s">
        <v>970</v>
      </c>
      <c r="D27" s="666">
        <f>VLOOKUP(B27,BCTinhHinhTaiChinh_06105!$B42:$E111,3,0)</f>
        <v>16192576580</v>
      </c>
      <c r="E27" s="666">
        <f>VLOOKUP(B27,BCTinhHinhTaiChinh_06105!$B42:$E111,4,0)</f>
        <v>617248553</v>
      </c>
    </row>
    <row r="28" spans="1:5" ht="15" customHeight="1">
      <c r="A28" s="666" t="s">
        <v>1033</v>
      </c>
      <c r="B28" s="666" t="s">
        <v>65</v>
      </c>
      <c r="C28" s="666" t="s">
        <v>970</v>
      </c>
      <c r="D28" s="666">
        <f>VLOOKUP(B28,BCTinhHinhTaiChinh_06105!$B43:$E112,3,0)</f>
        <v>148613272</v>
      </c>
      <c r="E28" s="666">
        <f>VLOOKUP(B28,BCTinhHinhTaiChinh_06105!$B43:$E112,4,0)</f>
        <v>143478624</v>
      </c>
    </row>
    <row r="29" spans="1:5" ht="15" customHeight="1">
      <c r="A29" s="666" t="s">
        <v>1034</v>
      </c>
      <c r="B29" s="666" t="s">
        <v>66</v>
      </c>
      <c r="C29" s="666" t="s">
        <v>970</v>
      </c>
      <c r="D29" s="666">
        <f>VLOOKUP(B29,BCTinhHinhTaiChinh_06105!$B44:$E113,3,0)</f>
        <v>0</v>
      </c>
      <c r="E29" s="666">
        <f>VLOOKUP(B29,BCTinhHinhTaiChinh_06105!$B44:$E113,4,0)</f>
        <v>0</v>
      </c>
    </row>
    <row r="30" spans="1:5" ht="15" customHeight="1">
      <c r="A30" s="665" t="s">
        <v>1035</v>
      </c>
      <c r="B30" s="666" t="s">
        <v>5</v>
      </c>
      <c r="C30" s="666" t="s">
        <v>970</v>
      </c>
      <c r="D30" s="666">
        <f>VLOOKUP(B30,BCTinhHinhTaiChinh_06105!$B45:$E114,3,0)</f>
        <v>16447408712</v>
      </c>
      <c r="E30" s="666">
        <f>VLOOKUP(B30,BCTinhHinhTaiChinh_06105!$B45:$E114,4,0)</f>
        <v>1522786894</v>
      </c>
    </row>
    <row r="31" spans="1:5" ht="15" customHeight="1">
      <c r="A31" s="665" t="s">
        <v>1036</v>
      </c>
      <c r="B31" s="666" t="s">
        <v>11</v>
      </c>
      <c r="C31" s="666" t="s">
        <v>970</v>
      </c>
      <c r="D31" s="669">
        <f>VLOOKUP(B31,BCTinhHinhTaiChinh_06105!$B46:$E115,3,0)</f>
        <v>77529970878</v>
      </c>
      <c r="E31" s="666">
        <f>VLOOKUP(B31,BCTinhHinhTaiChinh_06105!$B46:$E115,4,0)</f>
        <v>117220725865</v>
      </c>
    </row>
    <row r="32" spans="1:5" ht="15" customHeight="1">
      <c r="A32" s="666" t="s">
        <v>1037</v>
      </c>
      <c r="B32" s="666" t="s">
        <v>12</v>
      </c>
      <c r="C32" s="666" t="s">
        <v>970</v>
      </c>
      <c r="D32" s="666">
        <f>VLOOKUP(B32,BCTinhHinhTaiChinh_06105!$B47:$E116,3,0)</f>
        <v>57370825652</v>
      </c>
      <c r="E32" s="666">
        <f>VLOOKUP(B32,BCTinhHinhTaiChinh_06105!$B47:$E116,4,0)</f>
        <v>70711517552</v>
      </c>
    </row>
    <row r="33" spans="1:5" ht="15" customHeight="1">
      <c r="A33" s="666" t="s">
        <v>1038</v>
      </c>
      <c r="B33" s="666" t="s">
        <v>13</v>
      </c>
      <c r="C33" s="666" t="s">
        <v>970</v>
      </c>
      <c r="D33" s="666">
        <f>VLOOKUP(B33,BCTinhHinhTaiChinh_06105!$B48:$E117,3,0)</f>
        <v>89810876352</v>
      </c>
      <c r="E33" s="666">
        <f>VLOOKUP(B33,BCTinhHinhTaiChinh_06105!$B48:$E117,4,0)</f>
        <v>88776513852</v>
      </c>
    </row>
    <row r="34" spans="1:5" ht="15" customHeight="1">
      <c r="A34" s="666" t="s">
        <v>1039</v>
      </c>
      <c r="B34" s="666" t="s">
        <v>67</v>
      </c>
      <c r="C34" s="666" t="s">
        <v>970</v>
      </c>
      <c r="D34" s="666">
        <f>VLOOKUP(B34,BCTinhHinhTaiChinh_06105!$B49:$E118,3,0)</f>
        <v>-32440050700</v>
      </c>
      <c r="E34" s="666">
        <f>VLOOKUP(B34,BCTinhHinhTaiChinh_06105!$B49:$E118,4,0)</f>
        <v>-18064996300</v>
      </c>
    </row>
    <row r="35" spans="1:5" ht="15" customHeight="1">
      <c r="A35" s="666" t="s">
        <v>1040</v>
      </c>
      <c r="B35" s="666" t="s">
        <v>68</v>
      </c>
      <c r="C35" s="666" t="s">
        <v>970</v>
      </c>
      <c r="D35" s="666">
        <f>VLOOKUP(B35,BCTinhHinhTaiChinh_06105!$B50:$E119,3,0)</f>
        <v>-344188224</v>
      </c>
      <c r="E35" s="666">
        <f>VLOOKUP(B35,BCTinhHinhTaiChinh_06105!$B50:$E119,4,0)</f>
        <v>4541614683</v>
      </c>
    </row>
    <row r="36" spans="1:5" ht="15" customHeight="1">
      <c r="A36" s="666" t="s">
        <v>1041</v>
      </c>
      <c r="B36" s="666" t="s">
        <v>14</v>
      </c>
      <c r="C36" s="666" t="s">
        <v>970</v>
      </c>
      <c r="D36" s="666">
        <f>VLOOKUP(B36,BCTinhHinhTaiChinh_06105!$B51:$E120,3,0)</f>
        <v>20503333450</v>
      </c>
      <c r="E36" s="666">
        <f>VLOOKUP(B36,BCTinhHinhTaiChinh_06105!$B51:$E120,4,0)</f>
        <v>41967593630</v>
      </c>
    </row>
    <row r="37" spans="1:5" ht="15" customHeight="1">
      <c r="A37" s="665" t="s">
        <v>1042</v>
      </c>
      <c r="B37" s="666" t="s">
        <v>15</v>
      </c>
      <c r="C37" s="666" t="s">
        <v>970</v>
      </c>
      <c r="D37" s="666">
        <f>VLOOKUP(B37,BCTinhHinhTaiChinh_06105!$B52:$E121,3,0)</f>
        <v>13513.83</v>
      </c>
      <c r="E37" s="666">
        <f>VLOOKUP(B37,BCTinhHinhTaiChinh_06105!$B52:$E121,4,0)</f>
        <v>16577.32</v>
      </c>
    </row>
    <row r="38" spans="1:5" ht="15" customHeight="1">
      <c r="A38" s="665" t="s">
        <v>1043</v>
      </c>
      <c r="B38" s="666" t="s">
        <v>69</v>
      </c>
      <c r="C38" s="666" t="s">
        <v>970</v>
      </c>
      <c r="D38" s="666"/>
      <c r="E38" s="666"/>
    </row>
    <row r="39" spans="1:5" ht="15" customHeight="1">
      <c r="A39" s="666" t="s">
        <v>1044</v>
      </c>
      <c r="B39" s="666" t="s">
        <v>70</v>
      </c>
      <c r="C39" s="666" t="s">
        <v>970</v>
      </c>
      <c r="D39" s="666">
        <f>VLOOKUP(B39,BCTinhHinhTaiChinh_06105!$B54:$E123,3,0)</f>
        <v>0</v>
      </c>
      <c r="E39" s="666">
        <f>VLOOKUP(B39,BCTinhHinhTaiChinh_06105!$B54:$E123,4,0)</f>
        <v>3349604890</v>
      </c>
    </row>
    <row r="40" spans="1:5" ht="15" customHeight="1">
      <c r="A40" s="666" t="s">
        <v>1045</v>
      </c>
      <c r="B40" s="666" t="s">
        <v>71</v>
      </c>
      <c r="C40" s="666" t="s">
        <v>970</v>
      </c>
      <c r="D40" s="666">
        <f>VLOOKUP(B40,BCTinhHinhTaiChinh_06105!$B55:$E124,3,0)</f>
        <v>21452073549</v>
      </c>
      <c r="E40" s="666">
        <f>VLOOKUP(B40,BCTinhHinhTaiChinh_06105!$B55:$E124,4,0)</f>
        <v>21452073549</v>
      </c>
    </row>
    <row r="41" spans="1:5" ht="15" customHeight="1">
      <c r="A41" s="665" t="s">
        <v>1046</v>
      </c>
      <c r="B41" s="666" t="s">
        <v>72</v>
      </c>
      <c r="C41" s="666" t="s">
        <v>970</v>
      </c>
      <c r="D41" s="666">
        <f>VLOOKUP(B41,BCTinhHinhTaiChinh_06105!$B56:$E125,3,0)</f>
        <v>0</v>
      </c>
      <c r="E41" s="666">
        <f>VLOOKUP(B41,BCTinhHinhTaiChinh_06105!$B56:$E125,4,0)</f>
        <v>0</v>
      </c>
    </row>
    <row r="42" spans="1:5" ht="15" customHeight="1">
      <c r="A42" s="666" t="s">
        <v>1047</v>
      </c>
      <c r="B42" s="666" t="s">
        <v>73</v>
      </c>
      <c r="C42" s="666" t="s">
        <v>970</v>
      </c>
      <c r="D42" s="666">
        <f>VLOOKUP(B42,BCTinhHinhTaiChinh_06105!$B57:$E126,3,0)</f>
        <v>0</v>
      </c>
      <c r="E42" s="666">
        <f>VLOOKUP(B42,BCTinhHinhTaiChinh_06105!$B57:$E126,4,0)</f>
        <v>0</v>
      </c>
    </row>
    <row r="43" spans="1:5" ht="15" customHeight="1">
      <c r="A43" s="666" t="s">
        <v>1048</v>
      </c>
      <c r="B43" s="666" t="s">
        <v>74</v>
      </c>
      <c r="C43" s="666" t="s">
        <v>970</v>
      </c>
      <c r="D43" s="666">
        <f>VLOOKUP(B43,BCTinhHinhTaiChinh_06105!$B58:$E127,3,0)</f>
        <v>0</v>
      </c>
      <c r="E43" s="666">
        <f>VLOOKUP(B43,BCTinhHinhTaiChinh_06105!$B58:$E127,4,0)</f>
        <v>0</v>
      </c>
    </row>
    <row r="44" spans="1:5" ht="15" customHeight="1">
      <c r="A44" s="666" t="s">
        <v>1049</v>
      </c>
      <c r="B44" s="666" t="s">
        <v>75</v>
      </c>
      <c r="C44" s="666" t="s">
        <v>970</v>
      </c>
      <c r="D44" s="666">
        <f>VLOOKUP(B44,BCTinhHinhTaiChinh_06105!$B59:$E128,3,0)</f>
        <v>0</v>
      </c>
      <c r="E44" s="666">
        <f>VLOOKUP(B44,BCTinhHinhTaiChinh_06105!$B59:$E128,4,0)</f>
        <v>0</v>
      </c>
    </row>
    <row r="45" spans="1:5" ht="15" customHeight="1">
      <c r="A45" s="666" t="s">
        <v>1050</v>
      </c>
      <c r="B45" s="666" t="s">
        <v>76</v>
      </c>
      <c r="C45" s="666"/>
      <c r="D45" s="666">
        <f>VLOOKUP(B45,BCTinhHinhTaiChinh_06105!$B60:$E129,3,0)</f>
        <v>5737082.5600000005</v>
      </c>
      <c r="E45" s="666">
        <f>VLOOKUP(B45,BCTinhHinhTaiChinh_06105!$B60:$E129,4,0)</f>
        <v>7071151.75</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1"/>
  <sheetViews>
    <sheetView workbookViewId="0">
      <selection activeCell="D2" sqref="D2:E30"/>
    </sheetView>
  </sheetViews>
  <sheetFormatPr defaultRowHeight="12.75"/>
  <cols>
    <col min="1" max="1" width="6.85546875" customWidth="1"/>
    <col min="2" max="2" width="55" customWidth="1"/>
    <col min="3" max="3" width="10.28515625" customWidth="1"/>
    <col min="4" max="4" width="22.140625" customWidth="1"/>
    <col min="5" max="5" width="18.5703125" customWidth="1"/>
    <col min="257" max="257" width="6.85546875" customWidth="1"/>
    <col min="258" max="258" width="55" customWidth="1"/>
    <col min="259" max="259" width="10.28515625" customWidth="1"/>
    <col min="260" max="260" width="17.42578125" customWidth="1"/>
    <col min="261" max="261" width="18.5703125" customWidth="1"/>
    <col min="513" max="513" width="6.85546875" customWidth="1"/>
    <col min="514" max="514" width="55" customWidth="1"/>
    <col min="515" max="515" width="10.28515625" customWidth="1"/>
    <col min="516" max="516" width="17.42578125" customWidth="1"/>
    <col min="517" max="517" width="18.5703125" customWidth="1"/>
    <col min="769" max="769" width="6.85546875" customWidth="1"/>
    <col min="770" max="770" width="55" customWidth="1"/>
    <col min="771" max="771" width="10.28515625" customWidth="1"/>
    <col min="772" max="772" width="17.42578125" customWidth="1"/>
    <col min="773" max="773" width="18.5703125" customWidth="1"/>
    <col min="1025" max="1025" width="6.85546875" customWidth="1"/>
    <col min="1026" max="1026" width="55" customWidth="1"/>
    <col min="1027" max="1027" width="10.28515625" customWidth="1"/>
    <col min="1028" max="1028" width="17.42578125" customWidth="1"/>
    <col min="1029" max="1029" width="18.5703125" customWidth="1"/>
    <col min="1281" max="1281" width="6.85546875" customWidth="1"/>
    <col min="1282" max="1282" width="55" customWidth="1"/>
    <col min="1283" max="1283" width="10.28515625" customWidth="1"/>
    <col min="1284" max="1284" width="17.42578125" customWidth="1"/>
    <col min="1285" max="1285" width="18.5703125" customWidth="1"/>
    <col min="1537" max="1537" width="6.85546875" customWidth="1"/>
    <col min="1538" max="1538" width="55" customWidth="1"/>
    <col min="1539" max="1539" width="10.28515625" customWidth="1"/>
    <col min="1540" max="1540" width="17.42578125" customWidth="1"/>
    <col min="1541" max="1541" width="18.5703125" customWidth="1"/>
    <col min="1793" max="1793" width="6.85546875" customWidth="1"/>
    <col min="1794" max="1794" width="55" customWidth="1"/>
    <col min="1795" max="1795" width="10.28515625" customWidth="1"/>
    <col min="1796" max="1796" width="17.42578125" customWidth="1"/>
    <col min="1797" max="1797" width="18.5703125" customWidth="1"/>
    <col min="2049" max="2049" width="6.85546875" customWidth="1"/>
    <col min="2050" max="2050" width="55" customWidth="1"/>
    <col min="2051" max="2051" width="10.28515625" customWidth="1"/>
    <col min="2052" max="2052" width="17.42578125" customWidth="1"/>
    <col min="2053" max="2053" width="18.5703125" customWidth="1"/>
    <col min="2305" max="2305" width="6.85546875" customWidth="1"/>
    <col min="2306" max="2306" width="55" customWidth="1"/>
    <col min="2307" max="2307" width="10.28515625" customWidth="1"/>
    <col min="2308" max="2308" width="17.42578125" customWidth="1"/>
    <col min="2309" max="2309" width="18.5703125" customWidth="1"/>
    <col min="2561" max="2561" width="6.85546875" customWidth="1"/>
    <col min="2562" max="2562" width="55" customWidth="1"/>
    <col min="2563" max="2563" width="10.28515625" customWidth="1"/>
    <col min="2564" max="2564" width="17.42578125" customWidth="1"/>
    <col min="2565" max="2565" width="18.5703125" customWidth="1"/>
    <col min="2817" max="2817" width="6.85546875" customWidth="1"/>
    <col min="2818" max="2818" width="55" customWidth="1"/>
    <col min="2819" max="2819" width="10.28515625" customWidth="1"/>
    <col min="2820" max="2820" width="17.42578125" customWidth="1"/>
    <col min="2821" max="2821" width="18.5703125" customWidth="1"/>
    <col min="3073" max="3073" width="6.85546875" customWidth="1"/>
    <col min="3074" max="3074" width="55" customWidth="1"/>
    <col min="3075" max="3075" width="10.28515625" customWidth="1"/>
    <col min="3076" max="3076" width="17.42578125" customWidth="1"/>
    <col min="3077" max="3077" width="18.5703125" customWidth="1"/>
    <col min="3329" max="3329" width="6.85546875" customWidth="1"/>
    <col min="3330" max="3330" width="55" customWidth="1"/>
    <col min="3331" max="3331" width="10.28515625" customWidth="1"/>
    <col min="3332" max="3332" width="17.42578125" customWidth="1"/>
    <col min="3333" max="3333" width="18.5703125" customWidth="1"/>
    <col min="3585" max="3585" width="6.85546875" customWidth="1"/>
    <col min="3586" max="3586" width="55" customWidth="1"/>
    <col min="3587" max="3587" width="10.28515625" customWidth="1"/>
    <col min="3588" max="3588" width="17.42578125" customWidth="1"/>
    <col min="3589" max="3589" width="18.5703125" customWidth="1"/>
    <col min="3841" max="3841" width="6.85546875" customWidth="1"/>
    <col min="3842" max="3842" width="55" customWidth="1"/>
    <col min="3843" max="3843" width="10.28515625" customWidth="1"/>
    <col min="3844" max="3844" width="17.42578125" customWidth="1"/>
    <col min="3845" max="3845" width="18.5703125" customWidth="1"/>
    <col min="4097" max="4097" width="6.85546875" customWidth="1"/>
    <col min="4098" max="4098" width="55" customWidth="1"/>
    <col min="4099" max="4099" width="10.28515625" customWidth="1"/>
    <col min="4100" max="4100" width="17.42578125" customWidth="1"/>
    <col min="4101" max="4101" width="18.5703125" customWidth="1"/>
    <col min="4353" max="4353" width="6.85546875" customWidth="1"/>
    <col min="4354" max="4354" width="55" customWidth="1"/>
    <col min="4355" max="4355" width="10.28515625" customWidth="1"/>
    <col min="4356" max="4356" width="17.42578125" customWidth="1"/>
    <col min="4357" max="4357" width="18.5703125" customWidth="1"/>
    <col min="4609" max="4609" width="6.85546875" customWidth="1"/>
    <col min="4610" max="4610" width="55" customWidth="1"/>
    <col min="4611" max="4611" width="10.28515625" customWidth="1"/>
    <col min="4612" max="4612" width="17.42578125" customWidth="1"/>
    <col min="4613" max="4613" width="18.5703125" customWidth="1"/>
    <col min="4865" max="4865" width="6.85546875" customWidth="1"/>
    <col min="4866" max="4866" width="55" customWidth="1"/>
    <col min="4867" max="4867" width="10.28515625" customWidth="1"/>
    <col min="4868" max="4868" width="17.42578125" customWidth="1"/>
    <col min="4869" max="4869" width="18.5703125" customWidth="1"/>
    <col min="5121" max="5121" width="6.85546875" customWidth="1"/>
    <col min="5122" max="5122" width="55" customWidth="1"/>
    <col min="5123" max="5123" width="10.28515625" customWidth="1"/>
    <col min="5124" max="5124" width="17.42578125" customWidth="1"/>
    <col min="5125" max="5125" width="18.5703125" customWidth="1"/>
    <col min="5377" max="5377" width="6.85546875" customWidth="1"/>
    <col min="5378" max="5378" width="55" customWidth="1"/>
    <col min="5379" max="5379" width="10.28515625" customWidth="1"/>
    <col min="5380" max="5380" width="17.42578125" customWidth="1"/>
    <col min="5381" max="5381" width="18.5703125" customWidth="1"/>
    <col min="5633" max="5633" width="6.85546875" customWidth="1"/>
    <col min="5634" max="5634" width="55" customWidth="1"/>
    <col min="5635" max="5635" width="10.28515625" customWidth="1"/>
    <col min="5636" max="5636" width="17.42578125" customWidth="1"/>
    <col min="5637" max="5637" width="18.5703125" customWidth="1"/>
    <col min="5889" max="5889" width="6.85546875" customWidth="1"/>
    <col min="5890" max="5890" width="55" customWidth="1"/>
    <col min="5891" max="5891" width="10.28515625" customWidth="1"/>
    <col min="5892" max="5892" width="17.42578125" customWidth="1"/>
    <col min="5893" max="5893" width="18.5703125" customWidth="1"/>
    <col min="6145" max="6145" width="6.85546875" customWidth="1"/>
    <col min="6146" max="6146" width="55" customWidth="1"/>
    <col min="6147" max="6147" width="10.28515625" customWidth="1"/>
    <col min="6148" max="6148" width="17.42578125" customWidth="1"/>
    <col min="6149" max="6149" width="18.5703125" customWidth="1"/>
    <col min="6401" max="6401" width="6.85546875" customWidth="1"/>
    <col min="6402" max="6402" width="55" customWidth="1"/>
    <col min="6403" max="6403" width="10.28515625" customWidth="1"/>
    <col min="6404" max="6404" width="17.42578125" customWidth="1"/>
    <col min="6405" max="6405" width="18.5703125" customWidth="1"/>
    <col min="6657" max="6657" width="6.85546875" customWidth="1"/>
    <col min="6658" max="6658" width="55" customWidth="1"/>
    <col min="6659" max="6659" width="10.28515625" customWidth="1"/>
    <col min="6660" max="6660" width="17.42578125" customWidth="1"/>
    <col min="6661" max="6661" width="18.5703125" customWidth="1"/>
    <col min="6913" max="6913" width="6.85546875" customWidth="1"/>
    <col min="6914" max="6914" width="55" customWidth="1"/>
    <col min="6915" max="6915" width="10.28515625" customWidth="1"/>
    <col min="6916" max="6916" width="17.42578125" customWidth="1"/>
    <col min="6917" max="6917" width="18.5703125" customWidth="1"/>
    <col min="7169" max="7169" width="6.85546875" customWidth="1"/>
    <col min="7170" max="7170" width="55" customWidth="1"/>
    <col min="7171" max="7171" width="10.28515625" customWidth="1"/>
    <col min="7172" max="7172" width="17.42578125" customWidth="1"/>
    <col min="7173" max="7173" width="18.5703125" customWidth="1"/>
    <col min="7425" max="7425" width="6.85546875" customWidth="1"/>
    <col min="7426" max="7426" width="55" customWidth="1"/>
    <col min="7427" max="7427" width="10.28515625" customWidth="1"/>
    <col min="7428" max="7428" width="17.42578125" customWidth="1"/>
    <col min="7429" max="7429" width="18.5703125" customWidth="1"/>
    <col min="7681" max="7681" width="6.85546875" customWidth="1"/>
    <col min="7682" max="7682" width="55" customWidth="1"/>
    <col min="7683" max="7683" width="10.28515625" customWidth="1"/>
    <col min="7684" max="7684" width="17.42578125" customWidth="1"/>
    <col min="7685" max="7685" width="18.5703125" customWidth="1"/>
    <col min="7937" max="7937" width="6.85546875" customWidth="1"/>
    <col min="7938" max="7938" width="55" customWidth="1"/>
    <col min="7939" max="7939" width="10.28515625" customWidth="1"/>
    <col min="7940" max="7940" width="17.42578125" customWidth="1"/>
    <col min="7941" max="7941" width="18.5703125" customWidth="1"/>
    <col min="8193" max="8193" width="6.85546875" customWidth="1"/>
    <col min="8194" max="8194" width="55" customWidth="1"/>
    <col min="8195" max="8195" width="10.28515625" customWidth="1"/>
    <col min="8196" max="8196" width="17.42578125" customWidth="1"/>
    <col min="8197" max="8197" width="18.5703125" customWidth="1"/>
    <col min="8449" max="8449" width="6.85546875" customWidth="1"/>
    <col min="8450" max="8450" width="55" customWidth="1"/>
    <col min="8451" max="8451" width="10.28515625" customWidth="1"/>
    <col min="8452" max="8452" width="17.42578125" customWidth="1"/>
    <col min="8453" max="8453" width="18.5703125" customWidth="1"/>
    <col min="8705" max="8705" width="6.85546875" customWidth="1"/>
    <col min="8706" max="8706" width="55" customWidth="1"/>
    <col min="8707" max="8707" width="10.28515625" customWidth="1"/>
    <col min="8708" max="8708" width="17.42578125" customWidth="1"/>
    <col min="8709" max="8709" width="18.5703125" customWidth="1"/>
    <col min="8961" max="8961" width="6.85546875" customWidth="1"/>
    <col min="8962" max="8962" width="55" customWidth="1"/>
    <col min="8963" max="8963" width="10.28515625" customWidth="1"/>
    <col min="8964" max="8964" width="17.42578125" customWidth="1"/>
    <col min="8965" max="8965" width="18.5703125" customWidth="1"/>
    <col min="9217" max="9217" width="6.85546875" customWidth="1"/>
    <col min="9218" max="9218" width="55" customWidth="1"/>
    <col min="9219" max="9219" width="10.28515625" customWidth="1"/>
    <col min="9220" max="9220" width="17.42578125" customWidth="1"/>
    <col min="9221" max="9221" width="18.5703125" customWidth="1"/>
    <col min="9473" max="9473" width="6.85546875" customWidth="1"/>
    <col min="9474" max="9474" width="55" customWidth="1"/>
    <col min="9475" max="9475" width="10.28515625" customWidth="1"/>
    <col min="9476" max="9476" width="17.42578125" customWidth="1"/>
    <col min="9477" max="9477" width="18.5703125" customWidth="1"/>
    <col min="9729" max="9729" width="6.85546875" customWidth="1"/>
    <col min="9730" max="9730" width="55" customWidth="1"/>
    <col min="9731" max="9731" width="10.28515625" customWidth="1"/>
    <col min="9732" max="9732" width="17.42578125" customWidth="1"/>
    <col min="9733" max="9733" width="18.5703125" customWidth="1"/>
    <col min="9985" max="9985" width="6.85546875" customWidth="1"/>
    <col min="9986" max="9986" width="55" customWidth="1"/>
    <col min="9987" max="9987" width="10.28515625" customWidth="1"/>
    <col min="9988" max="9988" width="17.42578125" customWidth="1"/>
    <col min="9989" max="9989" width="18.5703125" customWidth="1"/>
    <col min="10241" max="10241" width="6.85546875" customWidth="1"/>
    <col min="10242" max="10242" width="55" customWidth="1"/>
    <col min="10243" max="10243" width="10.28515625" customWidth="1"/>
    <col min="10244" max="10244" width="17.42578125" customWidth="1"/>
    <col min="10245" max="10245" width="18.5703125" customWidth="1"/>
    <col min="10497" max="10497" width="6.85546875" customWidth="1"/>
    <col min="10498" max="10498" width="55" customWidth="1"/>
    <col min="10499" max="10499" width="10.28515625" customWidth="1"/>
    <col min="10500" max="10500" width="17.42578125" customWidth="1"/>
    <col min="10501" max="10501" width="18.5703125" customWidth="1"/>
    <col min="10753" max="10753" width="6.85546875" customWidth="1"/>
    <col min="10754" max="10754" width="55" customWidth="1"/>
    <col min="10755" max="10755" width="10.28515625" customWidth="1"/>
    <col min="10756" max="10756" width="17.42578125" customWidth="1"/>
    <col min="10757" max="10757" width="18.5703125" customWidth="1"/>
    <col min="11009" max="11009" width="6.85546875" customWidth="1"/>
    <col min="11010" max="11010" width="55" customWidth="1"/>
    <col min="11011" max="11011" width="10.28515625" customWidth="1"/>
    <col min="11012" max="11012" width="17.42578125" customWidth="1"/>
    <col min="11013" max="11013" width="18.5703125" customWidth="1"/>
    <col min="11265" max="11265" width="6.85546875" customWidth="1"/>
    <col min="11266" max="11266" width="55" customWidth="1"/>
    <col min="11267" max="11267" width="10.28515625" customWidth="1"/>
    <col min="11268" max="11268" width="17.42578125" customWidth="1"/>
    <col min="11269" max="11269" width="18.5703125" customWidth="1"/>
    <col min="11521" max="11521" width="6.85546875" customWidth="1"/>
    <col min="11522" max="11522" width="55" customWidth="1"/>
    <col min="11523" max="11523" width="10.28515625" customWidth="1"/>
    <col min="11524" max="11524" width="17.42578125" customWidth="1"/>
    <col min="11525" max="11525" width="18.5703125" customWidth="1"/>
    <col min="11777" max="11777" width="6.85546875" customWidth="1"/>
    <col min="11778" max="11778" width="55" customWidth="1"/>
    <col min="11779" max="11779" width="10.28515625" customWidth="1"/>
    <col min="11780" max="11780" width="17.42578125" customWidth="1"/>
    <col min="11781" max="11781" width="18.5703125" customWidth="1"/>
    <col min="12033" max="12033" width="6.85546875" customWidth="1"/>
    <col min="12034" max="12034" width="55" customWidth="1"/>
    <col min="12035" max="12035" width="10.28515625" customWidth="1"/>
    <col min="12036" max="12036" width="17.42578125" customWidth="1"/>
    <col min="12037" max="12037" width="18.5703125" customWidth="1"/>
    <col min="12289" max="12289" width="6.85546875" customWidth="1"/>
    <col min="12290" max="12290" width="55" customWidth="1"/>
    <col min="12291" max="12291" width="10.28515625" customWidth="1"/>
    <col min="12292" max="12292" width="17.42578125" customWidth="1"/>
    <col min="12293" max="12293" width="18.5703125" customWidth="1"/>
    <col min="12545" max="12545" width="6.85546875" customWidth="1"/>
    <col min="12546" max="12546" width="55" customWidth="1"/>
    <col min="12547" max="12547" width="10.28515625" customWidth="1"/>
    <col min="12548" max="12548" width="17.42578125" customWidth="1"/>
    <col min="12549" max="12549" width="18.5703125" customWidth="1"/>
    <col min="12801" max="12801" width="6.85546875" customWidth="1"/>
    <col min="12802" max="12802" width="55" customWidth="1"/>
    <col min="12803" max="12803" width="10.28515625" customWidth="1"/>
    <col min="12804" max="12804" width="17.42578125" customWidth="1"/>
    <col min="12805" max="12805" width="18.5703125" customWidth="1"/>
    <col min="13057" max="13057" width="6.85546875" customWidth="1"/>
    <col min="13058" max="13058" width="55" customWidth="1"/>
    <col min="13059" max="13059" width="10.28515625" customWidth="1"/>
    <col min="13060" max="13060" width="17.42578125" customWidth="1"/>
    <col min="13061" max="13061" width="18.5703125" customWidth="1"/>
    <col min="13313" max="13313" width="6.85546875" customWidth="1"/>
    <col min="13314" max="13314" width="55" customWidth="1"/>
    <col min="13315" max="13315" width="10.28515625" customWidth="1"/>
    <col min="13316" max="13316" width="17.42578125" customWidth="1"/>
    <col min="13317" max="13317" width="18.5703125" customWidth="1"/>
    <col min="13569" max="13569" width="6.85546875" customWidth="1"/>
    <col min="13570" max="13570" width="55" customWidth="1"/>
    <col min="13571" max="13571" width="10.28515625" customWidth="1"/>
    <col min="13572" max="13572" width="17.42578125" customWidth="1"/>
    <col min="13573" max="13573" width="18.5703125" customWidth="1"/>
    <col min="13825" max="13825" width="6.85546875" customWidth="1"/>
    <col min="13826" max="13826" width="55" customWidth="1"/>
    <col min="13827" max="13827" width="10.28515625" customWidth="1"/>
    <col min="13828" max="13828" width="17.42578125" customWidth="1"/>
    <col min="13829" max="13829" width="18.5703125" customWidth="1"/>
    <col min="14081" max="14081" width="6.85546875" customWidth="1"/>
    <col min="14082" max="14082" width="55" customWidth="1"/>
    <col min="14083" max="14083" width="10.28515625" customWidth="1"/>
    <col min="14084" max="14084" width="17.42578125" customWidth="1"/>
    <col min="14085" max="14085" width="18.5703125" customWidth="1"/>
    <col min="14337" max="14337" width="6.85546875" customWidth="1"/>
    <col min="14338" max="14338" width="55" customWidth="1"/>
    <col min="14339" max="14339" width="10.28515625" customWidth="1"/>
    <col min="14340" max="14340" width="17.42578125" customWidth="1"/>
    <col min="14341" max="14341" width="18.5703125" customWidth="1"/>
    <col min="14593" max="14593" width="6.85546875" customWidth="1"/>
    <col min="14594" max="14594" width="55" customWidth="1"/>
    <col min="14595" max="14595" width="10.28515625" customWidth="1"/>
    <col min="14596" max="14596" width="17.42578125" customWidth="1"/>
    <col min="14597" max="14597" width="18.5703125" customWidth="1"/>
    <col min="14849" max="14849" width="6.85546875" customWidth="1"/>
    <col min="14850" max="14850" width="55" customWidth="1"/>
    <col min="14851" max="14851" width="10.28515625" customWidth="1"/>
    <col min="14852" max="14852" width="17.42578125" customWidth="1"/>
    <col min="14853" max="14853" width="18.5703125" customWidth="1"/>
    <col min="15105" max="15105" width="6.85546875" customWidth="1"/>
    <col min="15106" max="15106" width="55" customWidth="1"/>
    <col min="15107" max="15107" width="10.28515625" customWidth="1"/>
    <col min="15108" max="15108" width="17.42578125" customWidth="1"/>
    <col min="15109" max="15109" width="18.5703125" customWidth="1"/>
    <col min="15361" max="15361" width="6.85546875" customWidth="1"/>
    <col min="15362" max="15362" width="55" customWidth="1"/>
    <col min="15363" max="15363" width="10.28515625" customWidth="1"/>
    <col min="15364" max="15364" width="17.42578125" customWidth="1"/>
    <col min="15365" max="15365" width="18.5703125" customWidth="1"/>
    <col min="15617" max="15617" width="6.85546875" customWidth="1"/>
    <col min="15618" max="15618" width="55" customWidth="1"/>
    <col min="15619" max="15619" width="10.28515625" customWidth="1"/>
    <col min="15620" max="15620" width="17.42578125" customWidth="1"/>
    <col min="15621" max="15621" width="18.5703125" customWidth="1"/>
    <col min="15873" max="15873" width="6.85546875" customWidth="1"/>
    <col min="15874" max="15874" width="55" customWidth="1"/>
    <col min="15875" max="15875" width="10.28515625" customWidth="1"/>
    <col min="15876" max="15876" width="17.42578125" customWidth="1"/>
    <col min="15877" max="15877" width="18.5703125" customWidth="1"/>
    <col min="16129" max="16129" width="6.85546875" customWidth="1"/>
    <col min="16130" max="16130" width="55" customWidth="1"/>
    <col min="16131" max="16131" width="10.28515625" customWidth="1"/>
    <col min="16132" max="16132" width="17.42578125" customWidth="1"/>
    <col min="16133" max="16133" width="18.5703125" customWidth="1"/>
  </cols>
  <sheetData>
    <row r="1" spans="1:5" ht="15" customHeight="1">
      <c r="A1" s="664" t="s">
        <v>77</v>
      </c>
      <c r="B1" s="664" t="s">
        <v>964</v>
      </c>
      <c r="C1" s="664" t="s">
        <v>1090</v>
      </c>
      <c r="D1" s="664" t="s">
        <v>1155</v>
      </c>
      <c r="E1" s="664" t="s">
        <v>1156</v>
      </c>
    </row>
    <row r="2" spans="1:5" ht="15" customHeight="1">
      <c r="A2" s="665" t="s">
        <v>51</v>
      </c>
      <c r="B2" s="665" t="s">
        <v>1157</v>
      </c>
      <c r="C2" s="665" t="s">
        <v>118</v>
      </c>
      <c r="D2" s="665" t="s">
        <v>970</v>
      </c>
      <c r="E2" s="665" t="s">
        <v>970</v>
      </c>
    </row>
    <row r="3" spans="1:5" ht="15" customHeight="1">
      <c r="A3" s="666" t="s">
        <v>801</v>
      </c>
      <c r="B3" s="666" t="s">
        <v>1158</v>
      </c>
      <c r="C3" s="666" t="s">
        <v>119</v>
      </c>
      <c r="D3" s="672">
        <f>Khac_06030!D19</f>
        <v>1.1066845526537925E-2</v>
      </c>
      <c r="E3" s="672">
        <f>Khac_06030!E19</f>
        <v>8.9832503750235781E-3</v>
      </c>
    </row>
    <row r="4" spans="1:5" ht="15" customHeight="1">
      <c r="A4" s="666" t="s">
        <v>806</v>
      </c>
      <c r="B4" s="666" t="s">
        <v>1159</v>
      </c>
      <c r="C4" s="666" t="s">
        <v>120</v>
      </c>
      <c r="D4" s="672">
        <f>Khac_06030!D20</f>
        <v>3.5317062445806061E-3</v>
      </c>
      <c r="E4" s="672">
        <f>Khac_06030!E20</f>
        <v>3.7955828078554731E-3</v>
      </c>
    </row>
    <row r="5" spans="1:5" ht="15" customHeight="1">
      <c r="A5" s="666" t="s">
        <v>810</v>
      </c>
      <c r="B5" s="666" t="s">
        <v>1160</v>
      </c>
      <c r="C5" s="666" t="s">
        <v>121</v>
      </c>
      <c r="D5" s="672">
        <f>Khac_06030!D21</f>
        <v>3.1455899322331547E-3</v>
      </c>
      <c r="E5" s="672">
        <f>Khac_06030!E21</f>
        <v>3.2808767608940256E-3</v>
      </c>
    </row>
    <row r="6" spans="1:5" ht="15" customHeight="1">
      <c r="A6" s="666" t="s">
        <v>813</v>
      </c>
      <c r="B6" s="666" t="s">
        <v>1161</v>
      </c>
      <c r="C6" s="666" t="s">
        <v>122</v>
      </c>
      <c r="D6" s="672">
        <f>Khac_06030!D22</f>
        <v>1.4012173334493143E-3</v>
      </c>
      <c r="E6" s="672">
        <f>Khac_06030!E22</f>
        <v>1.3377177974046917E-3</v>
      </c>
    </row>
    <row r="7" spans="1:5" ht="15" customHeight="1">
      <c r="A7" s="666" t="s">
        <v>1130</v>
      </c>
      <c r="B7" s="666" t="s">
        <v>1162</v>
      </c>
      <c r="C7" s="666" t="s">
        <v>1163</v>
      </c>
      <c r="D7" s="666"/>
      <c r="E7" s="666"/>
    </row>
    <row r="8" spans="1:5" ht="15" customHeight="1">
      <c r="A8" s="666" t="s">
        <v>1132</v>
      </c>
      <c r="B8" s="666" t="s">
        <v>1164</v>
      </c>
      <c r="C8" s="666" t="s">
        <v>653</v>
      </c>
      <c r="D8" s="666"/>
      <c r="E8" s="666"/>
    </row>
    <row r="9" spans="1:5" ht="15" customHeight="1">
      <c r="A9" s="666" t="s">
        <v>1134</v>
      </c>
      <c r="B9" s="666" t="s">
        <v>1165</v>
      </c>
      <c r="C9" s="666" t="s">
        <v>123</v>
      </c>
      <c r="D9" s="672">
        <f>Khac_06030!D23</f>
        <v>6.8631053066905187E-4</v>
      </c>
      <c r="E9" s="672">
        <f>Khac_06030!E23</f>
        <v>7.1344949194916891E-4</v>
      </c>
    </row>
    <row r="10" spans="1:5" ht="15" customHeight="1">
      <c r="A10" s="666" t="s">
        <v>1136</v>
      </c>
      <c r="B10" s="666" t="s">
        <v>1166</v>
      </c>
      <c r="C10" s="666" t="s">
        <v>124</v>
      </c>
      <c r="D10" s="672">
        <f>Khac_06030!D24</f>
        <v>1.9999436508576229E-2</v>
      </c>
      <c r="E10" s="672">
        <f>Khac_06030!E24</f>
        <v>1.8247768709497243E-2</v>
      </c>
    </row>
    <row r="11" spans="1:5" ht="15" customHeight="1">
      <c r="A11" s="666" t="s">
        <v>1138</v>
      </c>
      <c r="B11" s="666" t="s">
        <v>1167</v>
      </c>
      <c r="C11" s="666" t="s">
        <v>125</v>
      </c>
      <c r="D11" s="672">
        <f>Khac_06030!D25</f>
        <v>0.93298735381234688</v>
      </c>
      <c r="E11" s="672">
        <f>Khac_06030!E25</f>
        <v>1.1345898149131626</v>
      </c>
    </row>
    <row r="12" spans="1:5" ht="15" customHeight="1">
      <c r="A12" s="666" t="s">
        <v>26</v>
      </c>
      <c r="B12" s="666" t="s">
        <v>1168</v>
      </c>
      <c r="C12" s="666" t="s">
        <v>653</v>
      </c>
      <c r="D12" s="666"/>
      <c r="E12" s="666"/>
    </row>
    <row r="13" spans="1:5" ht="15" customHeight="1">
      <c r="A13" s="665" t="s">
        <v>61</v>
      </c>
      <c r="B13" s="665" t="s">
        <v>1169</v>
      </c>
      <c r="C13" s="665" t="s">
        <v>126</v>
      </c>
      <c r="D13" s="665" t="s">
        <v>970</v>
      </c>
      <c r="E13" s="665" t="s">
        <v>970</v>
      </c>
    </row>
    <row r="14" spans="1:5" ht="15" customHeight="1">
      <c r="A14" s="666" t="s">
        <v>801</v>
      </c>
      <c r="B14" s="666" t="s">
        <v>1170</v>
      </c>
      <c r="C14" s="666" t="s">
        <v>127</v>
      </c>
      <c r="D14" s="666">
        <f>Khac_06030!D27</f>
        <v>70711517551.999985</v>
      </c>
      <c r="E14" s="666">
        <f>Khac_06030!E27</f>
        <v>65129553451.999992</v>
      </c>
    </row>
    <row r="15" spans="1:5" ht="15" customHeight="1">
      <c r="A15" s="666"/>
      <c r="B15" s="666" t="s">
        <v>1171</v>
      </c>
      <c r="C15" s="666" t="s">
        <v>128</v>
      </c>
      <c r="D15" s="666">
        <f>Khac_06030!D28</f>
        <v>70711517551.999985</v>
      </c>
      <c r="E15" s="666">
        <f>Khac_06030!E28</f>
        <v>65129553451.999992</v>
      </c>
    </row>
    <row r="16" spans="1:5" ht="15" customHeight="1">
      <c r="A16" s="666"/>
      <c r="B16" s="666" t="s">
        <v>1172</v>
      </c>
      <c r="C16" s="666" t="s">
        <v>129</v>
      </c>
      <c r="D16" s="666">
        <f>Khac_06030!D29</f>
        <v>7071151.7499999991</v>
      </c>
      <c r="E16" s="666">
        <f>Khac_06030!E29</f>
        <v>6512955.3399999989</v>
      </c>
    </row>
    <row r="17" spans="1:5" ht="15" customHeight="1">
      <c r="A17" s="666" t="s">
        <v>806</v>
      </c>
      <c r="B17" s="666" t="s">
        <v>1173</v>
      </c>
      <c r="C17" s="666" t="s">
        <v>130</v>
      </c>
      <c r="D17" s="666">
        <f>Khac_06030!D30</f>
        <v>-13340691900</v>
      </c>
      <c r="E17" s="666">
        <f>Khac_06030!E30</f>
        <v>5581964099.999999</v>
      </c>
    </row>
    <row r="18" spans="1:5" ht="15" customHeight="1">
      <c r="A18" s="666"/>
      <c r="B18" s="666" t="s">
        <v>1174</v>
      </c>
      <c r="C18" s="666" t="s">
        <v>131</v>
      </c>
      <c r="D18" s="673">
        <f>Khac_06030!D33</f>
        <v>103436.25</v>
      </c>
      <c r="E18" s="673">
        <f>Khac_06030!E33</f>
        <v>1623477.88</v>
      </c>
    </row>
    <row r="19" spans="1:5" ht="15" customHeight="1">
      <c r="A19" s="666"/>
      <c r="B19" s="666" t="s">
        <v>1175</v>
      </c>
      <c r="C19" s="666" t="s">
        <v>132</v>
      </c>
      <c r="D19" s="673">
        <f>Khac_06030!D34</f>
        <v>1034362500</v>
      </c>
      <c r="E19" s="673">
        <f>Khac_06030!E34</f>
        <v>16234778799.999998</v>
      </c>
    </row>
    <row r="20" spans="1:5" ht="15" customHeight="1">
      <c r="A20" s="666"/>
      <c r="B20" s="666" t="s">
        <v>1176</v>
      </c>
      <c r="C20" s="666" t="s">
        <v>133</v>
      </c>
      <c r="D20" s="673">
        <f>Khac_06030!D35</f>
        <v>-1437505.44</v>
      </c>
      <c r="E20" s="673">
        <f>Khac_06030!E35</f>
        <v>-1065281.47</v>
      </c>
    </row>
    <row r="21" spans="1:5" ht="15" customHeight="1">
      <c r="A21" s="666"/>
      <c r="B21" s="666" t="s">
        <v>1177</v>
      </c>
      <c r="C21" s="666" t="s">
        <v>134</v>
      </c>
      <c r="D21" s="673">
        <f>Khac_06030!D36</f>
        <v>-14375054400</v>
      </c>
      <c r="E21" s="673">
        <f>Khac_06030!E36</f>
        <v>-10652814700</v>
      </c>
    </row>
    <row r="22" spans="1:5" ht="15" customHeight="1">
      <c r="A22" s="666" t="s">
        <v>810</v>
      </c>
      <c r="B22" s="666" t="s">
        <v>1178</v>
      </c>
      <c r="C22" s="666" t="s">
        <v>135</v>
      </c>
      <c r="D22" s="666">
        <f>Khac_06030!D37</f>
        <v>57370825652.000061</v>
      </c>
      <c r="E22" s="666">
        <f>Khac_06030!E37</f>
        <v>70711517551.999985</v>
      </c>
    </row>
    <row r="23" spans="1:5" ht="15" customHeight="1">
      <c r="A23" s="666"/>
      <c r="B23" s="666" t="s">
        <v>1179</v>
      </c>
      <c r="C23" s="666" t="s">
        <v>136</v>
      </c>
      <c r="D23" s="666">
        <f>Khac_06030!D38</f>
        <v>57370825652.000061</v>
      </c>
      <c r="E23" s="666">
        <f>Khac_06030!E38</f>
        <v>70711517551.999985</v>
      </c>
    </row>
    <row r="24" spans="1:5" ht="15" customHeight="1">
      <c r="A24" s="666"/>
      <c r="B24" s="666" t="s">
        <v>1180</v>
      </c>
      <c r="C24" s="666" t="s">
        <v>137</v>
      </c>
      <c r="D24" s="666">
        <f>Khac_06030!D39</f>
        <v>5737082.5600000061</v>
      </c>
      <c r="E24" s="666">
        <f>Khac_06030!E39</f>
        <v>7071151.7499999991</v>
      </c>
    </row>
    <row r="25" spans="1:5" ht="15" customHeight="1">
      <c r="A25" s="666" t="s">
        <v>813</v>
      </c>
      <c r="B25" s="666" t="s">
        <v>1181</v>
      </c>
      <c r="C25" s="666" t="s">
        <v>138</v>
      </c>
      <c r="D25" s="672">
        <f>Khac_06030!D40</f>
        <v>0.90790194430000004</v>
      </c>
      <c r="E25" s="672">
        <f>Khac_06030!E40</f>
        <v>0.90600000000000003</v>
      </c>
    </row>
    <row r="26" spans="1:5" ht="15" customHeight="1">
      <c r="A26" s="666" t="s">
        <v>1130</v>
      </c>
      <c r="B26" s="666" t="s">
        <v>1182</v>
      </c>
      <c r="C26" s="666" t="s">
        <v>139</v>
      </c>
      <c r="D26" s="672">
        <f>Khac_06030!D41</f>
        <v>0.95397040629999996</v>
      </c>
      <c r="E26" s="672">
        <f>Khac_06030!E41</f>
        <v>0.96030000000000004</v>
      </c>
    </row>
    <row r="27" spans="1:5" ht="15" customHeight="1">
      <c r="A27" s="666" t="s">
        <v>1132</v>
      </c>
      <c r="B27" s="666" t="s">
        <v>1183</v>
      </c>
      <c r="C27" s="666" t="s">
        <v>140</v>
      </c>
      <c r="D27" s="672">
        <f>Khac_06030!D42</f>
        <v>1.7124208859215003E-3</v>
      </c>
      <c r="E27" s="672">
        <f>Khac_06030!E42</f>
        <v>1.3893493376096759E-3</v>
      </c>
    </row>
    <row r="28" spans="1:5" ht="15" customHeight="1">
      <c r="A28" s="666" t="s">
        <v>1134</v>
      </c>
      <c r="B28" s="666" t="s">
        <v>1184</v>
      </c>
      <c r="C28" s="666" t="s">
        <v>141</v>
      </c>
      <c r="D28" s="666">
        <f>Khac_06030!D44</f>
        <v>172</v>
      </c>
      <c r="E28" s="666">
        <f>Khac_06030!E44</f>
        <v>157</v>
      </c>
    </row>
    <row r="29" spans="1:5" ht="15" customHeight="1">
      <c r="A29" s="666" t="s">
        <v>1136</v>
      </c>
      <c r="B29" s="666" t="s">
        <v>1185</v>
      </c>
      <c r="C29" s="666" t="s">
        <v>142</v>
      </c>
      <c r="D29" s="673">
        <f>Khac_06030!D43</f>
        <v>13513.83</v>
      </c>
      <c r="E29" s="673">
        <f>Khac_06030!E43</f>
        <v>16577.32</v>
      </c>
    </row>
    <row r="30" spans="1:5" ht="15" customHeight="1">
      <c r="A30" s="666" t="s">
        <v>1138</v>
      </c>
      <c r="B30" s="666" t="s">
        <v>1186</v>
      </c>
      <c r="C30" s="666" t="s">
        <v>654</v>
      </c>
      <c r="D30" s="666"/>
      <c r="E30" s="666"/>
    </row>
    <row r="31" spans="1:5" ht="15" customHeight="1">
      <c r="A31" s="667" t="s">
        <v>1187</v>
      </c>
      <c r="B31" s="667" t="s">
        <v>1187</v>
      </c>
      <c r="C31" s="667" t="s">
        <v>1187</v>
      </c>
      <c r="D31" s="667" t="s">
        <v>1187</v>
      </c>
      <c r="E31" s="667" t="s">
        <v>1187</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2"/>
  <sheetViews>
    <sheetView workbookViewId="0">
      <selection activeCell="D3" sqref="D3"/>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5" ht="15" customHeight="1">
      <c r="A1" s="664" t="s">
        <v>964</v>
      </c>
      <c r="B1" s="664" t="s">
        <v>965</v>
      </c>
      <c r="C1" s="664" t="s">
        <v>966</v>
      </c>
      <c r="D1" s="664" t="s">
        <v>967</v>
      </c>
      <c r="E1" s="664" t="s">
        <v>968</v>
      </c>
    </row>
    <row r="2" spans="1:5" ht="15" customHeight="1">
      <c r="A2" s="665" t="s">
        <v>1051</v>
      </c>
      <c r="B2" s="666" t="s">
        <v>51</v>
      </c>
      <c r="C2" s="666" t="s">
        <v>970</v>
      </c>
      <c r="D2" s="666" t="s">
        <v>970</v>
      </c>
      <c r="E2" s="666" t="s">
        <v>970</v>
      </c>
    </row>
    <row r="3" spans="1:5" ht="15" customHeight="1">
      <c r="A3" s="666" t="s">
        <v>1052</v>
      </c>
      <c r="B3" s="666" t="s">
        <v>16</v>
      </c>
      <c r="C3" s="666" t="s">
        <v>970</v>
      </c>
      <c r="D3" s="666">
        <f>VLOOKUP(B3,BCLCGT_06262!$B16:$E57,3,0)</f>
        <v>-21464260180</v>
      </c>
      <c r="E3" s="666">
        <f>VLOOKUP(B3,BCLCGT_06262!$B16:$E57,4,0)</f>
        <v>28149096718</v>
      </c>
    </row>
    <row r="4" spans="1:5" ht="15" customHeight="1">
      <c r="A4" s="666" t="s">
        <v>1053</v>
      </c>
      <c r="B4" s="666" t="s">
        <v>17</v>
      </c>
      <c r="C4" s="666" t="s">
        <v>970</v>
      </c>
      <c r="D4" s="666">
        <f>VLOOKUP(B4,BCLCGT_06262!$B17:$E58,3,0)</f>
        <v>24560220645</v>
      </c>
      <c r="E4" s="666">
        <f>VLOOKUP(B4,BCLCGT_06262!$B17:$E58,4,0)</f>
        <v>-11414534791</v>
      </c>
    </row>
    <row r="5" spans="1:5" ht="15" customHeight="1">
      <c r="A5" s="666" t="s">
        <v>1054</v>
      </c>
      <c r="B5" s="666" t="s">
        <v>18</v>
      </c>
      <c r="C5" s="666" t="s">
        <v>970</v>
      </c>
      <c r="D5" s="666">
        <f>VLOOKUP(B5,BCLCGT_06262!$B18:$E59,3,0)</f>
        <v>24560220645</v>
      </c>
      <c r="E5" s="666">
        <f>VLOOKUP(B5,BCLCGT_06262!$B18:$E59,4,0)</f>
        <v>-11414534791</v>
      </c>
    </row>
    <row r="6" spans="1:5" ht="15" customHeight="1">
      <c r="A6" s="666" t="s">
        <v>1055</v>
      </c>
      <c r="B6" s="666" t="s">
        <v>27</v>
      </c>
      <c r="C6" s="666" t="s">
        <v>970</v>
      </c>
      <c r="D6" s="666">
        <f>VLOOKUP(B6,BCLCGT_06262!$B19:$E60,3,0)</f>
        <v>0</v>
      </c>
      <c r="E6" s="666">
        <f>VLOOKUP(B6,BCLCGT_06262!$B19:$E60,4,0)</f>
        <v>0</v>
      </c>
    </row>
    <row r="7" spans="1:5" ht="15" customHeight="1">
      <c r="A7" s="666" t="s">
        <v>1056</v>
      </c>
      <c r="B7" s="666" t="s">
        <v>28</v>
      </c>
      <c r="C7" s="666" t="s">
        <v>970</v>
      </c>
      <c r="D7" s="666">
        <f>VLOOKUP(B7,BCLCGT_06262!$B20:$E61,3,0)</f>
        <v>3095960465</v>
      </c>
      <c r="E7" s="666">
        <f>VLOOKUP(B7,BCLCGT_06262!$B20:$E61,4,0)</f>
        <v>16734561927</v>
      </c>
    </row>
    <row r="8" spans="1:5" ht="15" customHeight="1">
      <c r="A8" s="666" t="s">
        <v>1057</v>
      </c>
      <c r="B8" s="666" t="s">
        <v>34</v>
      </c>
      <c r="C8" s="666" t="s">
        <v>970</v>
      </c>
      <c r="D8" s="666">
        <f>VLOOKUP(B8,BCLCGT_06262!$B21:$E62,3,0)</f>
        <v>-8320010743</v>
      </c>
      <c r="E8" s="666">
        <f>VLOOKUP(B8,BCLCGT_06262!$B21:$E62,4,0)</f>
        <v>-16639547896</v>
      </c>
    </row>
    <row r="9" spans="1:5" ht="15" customHeight="1">
      <c r="A9" s="666" t="s">
        <v>1058</v>
      </c>
      <c r="B9" s="666" t="s">
        <v>29</v>
      </c>
      <c r="C9" s="666" t="s">
        <v>970</v>
      </c>
      <c r="D9" s="666">
        <f>VLOOKUP(B9,BCLCGT_06262!$B22:$E63,3,0)</f>
        <v>1696551350</v>
      </c>
      <c r="E9" s="666">
        <f>VLOOKUP(B9,BCLCGT_06262!$B22:$E63,4,0)</f>
        <v>1437524474</v>
      </c>
    </row>
    <row r="10" spans="1:5" ht="15" customHeight="1">
      <c r="A10" s="666" t="s">
        <v>1059</v>
      </c>
      <c r="B10" s="666" t="s">
        <v>30</v>
      </c>
      <c r="C10" s="666" t="s">
        <v>970</v>
      </c>
      <c r="D10" s="666">
        <f>VLOOKUP(B10,BCLCGT_06262!$B23:$E64,3,0)</f>
        <v>102423019</v>
      </c>
      <c r="E10" s="666">
        <f>VLOOKUP(B10,BCLCGT_06262!$B23:$E64,4,0)</f>
        <v>-455986901</v>
      </c>
    </row>
    <row r="11" spans="1:5" ht="15" customHeight="1">
      <c r="A11" s="666" t="s">
        <v>1060</v>
      </c>
      <c r="B11" s="666" t="s">
        <v>31</v>
      </c>
      <c r="C11" s="666" t="s">
        <v>970</v>
      </c>
      <c r="D11" s="666">
        <f>VLOOKUP(B11,BCLCGT_06262!$B24:$E65,3,0)</f>
        <v>0</v>
      </c>
      <c r="E11" s="666">
        <f>VLOOKUP(B11,BCLCGT_06262!$B24:$E65,4,0)</f>
        <v>0</v>
      </c>
    </row>
    <row r="12" spans="1:5" ht="15" customHeight="1">
      <c r="A12" s="666" t="s">
        <v>1061</v>
      </c>
      <c r="B12" s="666" t="s">
        <v>32</v>
      </c>
      <c r="C12" s="666" t="s">
        <v>970</v>
      </c>
      <c r="D12" s="666">
        <f>VLOOKUP(B12,BCLCGT_06262!$B25:$E66,3,0)</f>
        <v>0</v>
      </c>
      <c r="E12" s="666">
        <f>VLOOKUP(B12,BCLCGT_06262!$B25:$E66,4,0)</f>
        <v>0</v>
      </c>
    </row>
    <row r="13" spans="1:5" ht="15" customHeight="1">
      <c r="A13" s="666" t="s">
        <v>1062</v>
      </c>
      <c r="B13" s="666" t="s">
        <v>26</v>
      </c>
      <c r="C13" s="666" t="s">
        <v>970</v>
      </c>
      <c r="D13" s="666">
        <f>VLOOKUP(B13,BCLCGT_06262!$B26:$E67,3,0)</f>
        <v>-649132240</v>
      </c>
      <c r="E13" s="666">
        <f>VLOOKUP(B13,BCLCGT_06262!$B26:$E67,4,0)</f>
        <v>-3311660050</v>
      </c>
    </row>
    <row r="14" spans="1:5" ht="15" customHeight="1">
      <c r="A14" s="666" t="s">
        <v>1063</v>
      </c>
      <c r="B14" s="666" t="s">
        <v>25</v>
      </c>
      <c r="C14" s="666" t="s">
        <v>970</v>
      </c>
      <c r="D14" s="666">
        <f>VLOOKUP(B14,BCLCGT_06262!$B27:$E68,3,0)</f>
        <v>-9125500</v>
      </c>
      <c r="E14" s="666">
        <f>VLOOKUP(B14,BCLCGT_06262!$B27:$E68,4,0)</f>
        <v>10015716</v>
      </c>
    </row>
    <row r="15" spans="1:5" ht="15" customHeight="1">
      <c r="A15" s="666" t="s">
        <v>1064</v>
      </c>
      <c r="B15" s="666" t="s">
        <v>24</v>
      </c>
      <c r="C15" s="666" t="s">
        <v>970</v>
      </c>
      <c r="D15" s="666">
        <f>VLOOKUP(B15,BCLCGT_06262!$B28:$E69,3,0)</f>
        <v>0</v>
      </c>
      <c r="E15" s="666">
        <f>VLOOKUP(B15,BCLCGT_06262!$B28:$E69,4,0)</f>
        <v>81978</v>
      </c>
    </row>
    <row r="16" spans="1:5" ht="15" customHeight="1">
      <c r="A16" s="666" t="s">
        <v>1065</v>
      </c>
      <c r="B16" s="666" t="s">
        <v>23</v>
      </c>
      <c r="C16" s="666" t="s">
        <v>970</v>
      </c>
      <c r="D16" s="666">
        <f>VLOOKUP(B16,BCLCGT_06262!$B29:$E70,3,0)</f>
        <v>-583117</v>
      </c>
      <c r="E16" s="666">
        <f>VLOOKUP(B16,BCLCGT_06262!$B29:$E70,4,0)</f>
        <v>611892</v>
      </c>
    </row>
    <row r="17" spans="1:5" ht="15" customHeight="1">
      <c r="A17" s="666" t="s">
        <v>1066</v>
      </c>
      <c r="B17" s="666" t="s">
        <v>22</v>
      </c>
      <c r="C17" s="666" t="s">
        <v>970</v>
      </c>
      <c r="D17" s="666">
        <f>VLOOKUP(B17,BCLCGT_06262!$B30:$E71,3,0)</f>
        <v>-4000000</v>
      </c>
      <c r="E17" s="666">
        <f>VLOOKUP(B17,BCLCGT_06262!$B30:$E71,4,0)</f>
        <v>4000000</v>
      </c>
    </row>
    <row r="18" spans="1:5" ht="15" customHeight="1">
      <c r="A18" s="666" t="s">
        <v>1067</v>
      </c>
      <c r="B18" s="666" t="s">
        <v>33</v>
      </c>
      <c r="C18" s="666" t="s">
        <v>970</v>
      </c>
      <c r="D18" s="666">
        <f>VLOOKUP(B18,BCLCGT_06262!$B31:$E72,3,0)</f>
        <v>15575328027</v>
      </c>
      <c r="E18" s="666">
        <f>VLOOKUP(B18,BCLCGT_06262!$B31:$E72,4,0)</f>
        <v>617248553</v>
      </c>
    </row>
    <row r="19" spans="1:5" ht="15" customHeight="1">
      <c r="A19" s="666" t="s">
        <v>1068</v>
      </c>
      <c r="B19" s="666" t="s">
        <v>846</v>
      </c>
      <c r="C19" s="666" t="s">
        <v>970</v>
      </c>
      <c r="D19" s="666">
        <f>VLOOKUP(B19,BCLCGT_06262!$B32:$E73,3,0)</f>
        <v>7000000</v>
      </c>
      <c r="E19" s="666">
        <f>VLOOKUP(B19,BCLCGT_06262!$B32:$E73,4,0)</f>
        <v>10000000</v>
      </c>
    </row>
    <row r="20" spans="1:5" ht="15" customHeight="1">
      <c r="A20" s="666" t="s">
        <v>1069</v>
      </c>
      <c r="B20" s="666" t="s">
        <v>848</v>
      </c>
      <c r="C20" s="666" t="s">
        <v>970</v>
      </c>
      <c r="D20" s="666">
        <f>VLOOKUP(B20,BCLCGT_06262!$B33:$E74,3,0)</f>
        <v>5134648</v>
      </c>
      <c r="E20" s="666">
        <f>VLOOKUP(B20,BCLCGT_06262!$B33:$E74,4,0)</f>
        <v>25844196</v>
      </c>
    </row>
    <row r="21" spans="1:5" ht="15" customHeight="1">
      <c r="A21" s="666" t="s">
        <v>1070</v>
      </c>
      <c r="B21" s="666" t="s">
        <v>850</v>
      </c>
      <c r="C21" s="666" t="s">
        <v>970</v>
      </c>
      <c r="D21" s="666">
        <f>VLOOKUP(B21,BCLCGT_06262!$B34:$E75,3,0)</f>
        <v>0</v>
      </c>
      <c r="E21" s="666">
        <f>VLOOKUP(B21,BCLCGT_06262!$B34:$E75,4,0)</f>
        <v>0</v>
      </c>
    </row>
    <row r="22" spans="1:5" ht="15" customHeight="1">
      <c r="A22" s="666" t="s">
        <v>1071</v>
      </c>
      <c r="B22" s="666" t="s">
        <v>852</v>
      </c>
      <c r="C22" s="666" t="s">
        <v>970</v>
      </c>
      <c r="D22" s="666">
        <f>VLOOKUP(B22,BCLCGT_06262!$B35:$E76,3,0)</f>
        <v>11499545909</v>
      </c>
      <c r="E22" s="666">
        <f>VLOOKUP(B22,BCLCGT_06262!$B35:$E76,4,0)</f>
        <v>-1567306111</v>
      </c>
    </row>
    <row r="23" spans="1:5" ht="15" customHeight="1">
      <c r="A23" s="665" t="s">
        <v>1072</v>
      </c>
      <c r="B23" s="666" t="s">
        <v>61</v>
      </c>
      <c r="C23" s="666" t="s">
        <v>970</v>
      </c>
      <c r="D23" s="666">
        <f>VLOOKUP(B23,BCLCGT_06262!$B36:$E77,3,0)</f>
        <v>0</v>
      </c>
      <c r="E23" s="666">
        <f>VLOOKUP(B23,BCLCGT_06262!$B36:$E77,4,0)</f>
        <v>0</v>
      </c>
    </row>
    <row r="24" spans="1:5" ht="15" customHeight="1">
      <c r="A24" s="666" t="s">
        <v>1073</v>
      </c>
      <c r="B24" s="666" t="s">
        <v>20</v>
      </c>
      <c r="C24" s="666" t="s">
        <v>970</v>
      </c>
      <c r="D24" s="666">
        <f>VLOOKUP(B24,BCLCGT_06262!$B37:$E78,3,0)</f>
        <v>1588839857</v>
      </c>
      <c r="E24" s="666">
        <f>VLOOKUP(B24,BCLCGT_06262!$B37:$E78,4,0)</f>
        <v>26301224524</v>
      </c>
    </row>
    <row r="25" spans="1:5" ht="15" customHeight="1">
      <c r="A25" s="666" t="s">
        <v>1074</v>
      </c>
      <c r="B25" s="666" t="s">
        <v>19</v>
      </c>
      <c r="C25" s="666" t="s">
        <v>970</v>
      </c>
      <c r="D25" s="666">
        <f>VLOOKUP(B25,BCLCGT_06262!$B38:$E79,3,0)</f>
        <v>-19815334664</v>
      </c>
      <c r="E25" s="666">
        <f>VLOOKUP(B25,BCLCGT_06262!$B38:$E79,4,0)</f>
        <v>-17453274802</v>
      </c>
    </row>
    <row r="26" spans="1:5" ht="15" customHeight="1">
      <c r="A26" s="666" t="s">
        <v>1075</v>
      </c>
      <c r="B26" s="666" t="s">
        <v>857</v>
      </c>
      <c r="C26" s="666" t="s">
        <v>970</v>
      </c>
      <c r="D26" s="666">
        <f>VLOOKUP(B26,BCLCGT_06262!$B39:$E80,3,0)</f>
        <v>0</v>
      </c>
      <c r="E26" s="666">
        <f>VLOOKUP(B26,BCLCGT_06262!$B39:$E80,4,0)</f>
        <v>0</v>
      </c>
    </row>
    <row r="27" spans="1:5" ht="15" customHeight="1">
      <c r="A27" s="666" t="s">
        <v>1076</v>
      </c>
      <c r="B27" s="666" t="s">
        <v>859</v>
      </c>
      <c r="C27" s="666" t="s">
        <v>970</v>
      </c>
      <c r="D27" s="666">
        <f>VLOOKUP(B27,BCLCGT_06262!$B40:$E81,3,0)</f>
        <v>0</v>
      </c>
      <c r="E27" s="666">
        <f>VLOOKUP(B27,BCLCGT_06262!$B40:$E81,4,0)</f>
        <v>0</v>
      </c>
    </row>
    <row r="28" spans="1:5" ht="15" customHeight="1">
      <c r="A28" s="666" t="s">
        <v>1077</v>
      </c>
      <c r="B28" s="666" t="s">
        <v>861</v>
      </c>
      <c r="C28" s="666" t="s">
        <v>970</v>
      </c>
      <c r="D28" s="666">
        <f>VLOOKUP(B28,BCLCGT_06262!$B41:$E82,3,0)</f>
        <v>0</v>
      </c>
      <c r="E28" s="666">
        <f>VLOOKUP(B28,BCLCGT_06262!$B41:$E82,4,0)</f>
        <v>-3349604890</v>
      </c>
    </row>
    <row r="29" spans="1:5" ht="15" customHeight="1">
      <c r="A29" s="666" t="s">
        <v>1078</v>
      </c>
      <c r="B29" s="666" t="s">
        <v>21</v>
      </c>
      <c r="C29" s="666" t="s">
        <v>970</v>
      </c>
      <c r="D29" s="666">
        <f>VLOOKUP(B29,BCLCGT_06262!$B42:$E83,3,0)</f>
        <v>-18226494807</v>
      </c>
      <c r="E29" s="666">
        <f>VLOOKUP(B29,BCLCGT_06262!$B42:$E83,4,0)</f>
        <v>5498344832</v>
      </c>
    </row>
    <row r="30" spans="1:5" ht="15" customHeight="1">
      <c r="A30" s="665" t="s">
        <v>1079</v>
      </c>
      <c r="B30" s="666" t="s">
        <v>49</v>
      </c>
      <c r="C30" s="666" t="s">
        <v>970</v>
      </c>
      <c r="D30" s="666">
        <f>VLOOKUP(B30,BCLCGT_06262!$B43:$E84,3,0)</f>
        <v>-6726948898</v>
      </c>
      <c r="E30" s="666">
        <f>VLOOKUP(B30,BCLCGT_06262!$B43:$E84,4,0)</f>
        <v>3931038721</v>
      </c>
    </row>
    <row r="31" spans="1:5" ht="15" customHeight="1">
      <c r="A31" s="665" t="s">
        <v>1080</v>
      </c>
      <c r="B31" s="666" t="s">
        <v>865</v>
      </c>
      <c r="C31" s="666" t="s">
        <v>970</v>
      </c>
      <c r="D31" s="666">
        <f>VLOOKUP(B31,BCLCGT_06262!$B44:$E85,3,0)</f>
        <v>22891611972</v>
      </c>
      <c r="E31" s="666">
        <f>VLOOKUP(B31,BCLCGT_06262!$B44:$E85,4,0)</f>
        <v>18960573251</v>
      </c>
    </row>
    <row r="32" spans="1:5" ht="15" customHeight="1">
      <c r="A32" s="666" t="s">
        <v>1081</v>
      </c>
      <c r="B32" s="666" t="s">
        <v>867</v>
      </c>
      <c r="C32" s="666" t="s">
        <v>970</v>
      </c>
      <c r="D32" s="666">
        <f>VLOOKUP(B32,BCLCGT_06262!$B45:$E86,3,0)</f>
        <v>22891611972</v>
      </c>
      <c r="E32" s="666">
        <f>VLOOKUP(B32,BCLCGT_06262!$B45:$E86,4,0)</f>
        <v>18960573251</v>
      </c>
    </row>
    <row r="33" spans="1:5" ht="15" customHeight="1">
      <c r="A33" s="666" t="s">
        <v>1082</v>
      </c>
      <c r="B33" s="666" t="s">
        <v>869</v>
      </c>
      <c r="C33" s="666" t="s">
        <v>970</v>
      </c>
      <c r="D33" s="666">
        <f>VLOOKUP(B33,BCLCGT_06262!$B46:$E87,3,0)</f>
        <v>22887611972</v>
      </c>
      <c r="E33" s="666">
        <f>VLOOKUP(B33,BCLCGT_06262!$B46:$E87,4,0)</f>
        <v>18960573251</v>
      </c>
    </row>
    <row r="34" spans="1:5" ht="15" customHeight="1">
      <c r="A34" s="666" t="s">
        <v>1083</v>
      </c>
      <c r="B34" s="666" t="s">
        <v>871</v>
      </c>
      <c r="C34" s="666" t="s">
        <v>970</v>
      </c>
      <c r="D34" s="666">
        <f>VLOOKUP(B34,BCLCGT_06262!$B47:$E88,3,0)</f>
        <v>4000000</v>
      </c>
      <c r="E34" s="666">
        <f>VLOOKUP(B34,BCLCGT_06262!$B47:$E88,4,0)</f>
        <v>0</v>
      </c>
    </row>
    <row r="35" spans="1:5" ht="15" customHeight="1">
      <c r="A35" s="666" t="s">
        <v>1084</v>
      </c>
      <c r="B35" s="666" t="s">
        <v>873</v>
      </c>
      <c r="C35" s="666" t="s">
        <v>970</v>
      </c>
      <c r="D35" s="666">
        <f>VLOOKUP(B35,BCLCGT_06262!$B48:$E89,3,0)</f>
        <v>0</v>
      </c>
      <c r="E35" s="666">
        <f>VLOOKUP(B35,BCLCGT_06262!$B48:$E89,4,0)</f>
        <v>0</v>
      </c>
    </row>
    <row r="36" spans="1:5" ht="15" customHeight="1">
      <c r="A36" s="665" t="s">
        <v>1085</v>
      </c>
      <c r="B36" s="666" t="s">
        <v>875</v>
      </c>
      <c r="C36" s="666" t="s">
        <v>970</v>
      </c>
      <c r="D36" s="666">
        <f>VLOOKUP(B36,BCLCGT_06262!$B49:$E90,3,0)</f>
        <v>16164663074</v>
      </c>
      <c r="E36" s="666">
        <f>VLOOKUP(B36,BCLCGT_06262!$B49:$E90,4,0)</f>
        <v>22891611972</v>
      </c>
    </row>
    <row r="37" spans="1:5" ht="15" customHeight="1">
      <c r="A37" s="666" t="s">
        <v>1086</v>
      </c>
      <c r="B37" s="666" t="s">
        <v>877</v>
      </c>
      <c r="C37" s="666" t="s">
        <v>970</v>
      </c>
      <c r="D37" s="666">
        <f>VLOOKUP(B37,BCLCGT_06262!$B50:$E91,3,0)</f>
        <v>16164663074</v>
      </c>
      <c r="E37" s="666">
        <f>VLOOKUP(B37,BCLCGT_06262!$B50:$E91,4,0)</f>
        <v>22891611972</v>
      </c>
    </row>
    <row r="38" spans="1:5" ht="15" customHeight="1">
      <c r="A38" s="666" t="s">
        <v>1082</v>
      </c>
      <c r="B38" s="666" t="s">
        <v>878</v>
      </c>
      <c r="C38" s="666" t="s">
        <v>970</v>
      </c>
      <c r="D38" s="666">
        <f>VLOOKUP(B38,BCLCGT_06262!$B51:$E92,3,0)</f>
        <v>16164663074</v>
      </c>
      <c r="E38" s="666">
        <f>VLOOKUP(B38,BCLCGT_06262!$B51:$E92,4,0)</f>
        <v>22887611972</v>
      </c>
    </row>
    <row r="39" spans="1:5" ht="15" customHeight="1">
      <c r="A39" s="666" t="s">
        <v>1087</v>
      </c>
      <c r="B39" s="666" t="s">
        <v>879</v>
      </c>
      <c r="C39" s="666" t="s">
        <v>970</v>
      </c>
      <c r="D39" s="666">
        <f>VLOOKUP(B39,BCLCGT_06262!$B52:$E93,3,0)</f>
        <v>0</v>
      </c>
      <c r="E39" s="666">
        <f>VLOOKUP(B39,BCLCGT_06262!$B52:$E93,4,0)</f>
        <v>4000000</v>
      </c>
    </row>
    <row r="40" spans="1:5" ht="15" customHeight="1">
      <c r="A40" s="666" t="s">
        <v>1084</v>
      </c>
      <c r="B40" s="666" t="s">
        <v>880</v>
      </c>
      <c r="C40" s="666" t="s">
        <v>970</v>
      </c>
      <c r="D40" s="666">
        <f>VLOOKUP(B40,BCLCGT_06262!$B53:$E94,3,0)</f>
        <v>0</v>
      </c>
      <c r="E40" s="666">
        <f>VLOOKUP(B40,BCLCGT_06262!$B53:$E94,4,0)</f>
        <v>0</v>
      </c>
    </row>
    <row r="41" spans="1:5" ht="15" customHeight="1">
      <c r="A41" s="665" t="s">
        <v>1088</v>
      </c>
      <c r="B41" s="666" t="s">
        <v>882</v>
      </c>
      <c r="C41" s="666" t="s">
        <v>970</v>
      </c>
      <c r="D41" s="666">
        <f>VLOOKUP(B41,BCLCGT_06262!$B54:$E95,3,0)</f>
        <v>-6726948898</v>
      </c>
      <c r="E41" s="666">
        <f>VLOOKUP(B41,BCLCGT_06262!$B54:$E95,4,0)</f>
        <v>3931038721</v>
      </c>
    </row>
    <row r="42" spans="1:5" ht="15" customHeight="1">
      <c r="A42" s="666" t="s">
        <v>1089</v>
      </c>
      <c r="B42" s="666" t="s">
        <v>884</v>
      </c>
      <c r="C42" s="666" t="s">
        <v>970</v>
      </c>
      <c r="D42" s="666" t="s">
        <v>970</v>
      </c>
      <c r="E42" s="666" t="s">
        <v>970</v>
      </c>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51"/>
  <sheetViews>
    <sheetView topLeftCell="A23" workbookViewId="0">
      <selection activeCell="D2" sqref="D2:F50"/>
    </sheetView>
  </sheetViews>
  <sheetFormatPr defaultRowHeight="12.75"/>
  <cols>
    <col min="1" max="1" width="6.85546875" customWidth="1"/>
    <col min="2" max="2" width="60.28515625" customWidth="1"/>
    <col min="3" max="3" width="13" customWidth="1"/>
    <col min="4" max="5" width="15" bestFit="1" customWidth="1"/>
    <col min="6" max="6" width="16.5703125" customWidth="1"/>
    <col min="257" max="257" width="6.85546875" customWidth="1"/>
    <col min="258" max="258" width="60.28515625" customWidth="1"/>
    <col min="259" max="259" width="13" customWidth="1"/>
    <col min="260" max="260" width="12.7109375" customWidth="1"/>
    <col min="261" max="261" width="13.7109375" customWidth="1"/>
    <col min="262" max="262" width="16.5703125" customWidth="1"/>
    <col min="513" max="513" width="6.85546875" customWidth="1"/>
    <col min="514" max="514" width="60.28515625" customWidth="1"/>
    <col min="515" max="515" width="13" customWidth="1"/>
    <col min="516" max="516" width="12.7109375" customWidth="1"/>
    <col min="517" max="517" width="13.7109375" customWidth="1"/>
    <col min="518" max="518" width="16.5703125" customWidth="1"/>
    <col min="769" max="769" width="6.85546875" customWidth="1"/>
    <col min="770" max="770" width="60.28515625" customWidth="1"/>
    <col min="771" max="771" width="13" customWidth="1"/>
    <col min="772" max="772" width="12.7109375" customWidth="1"/>
    <col min="773" max="773" width="13.7109375" customWidth="1"/>
    <col min="774" max="774" width="16.5703125" customWidth="1"/>
    <col min="1025" max="1025" width="6.85546875" customWidth="1"/>
    <col min="1026" max="1026" width="60.28515625" customWidth="1"/>
    <col min="1027" max="1027" width="13" customWidth="1"/>
    <col min="1028" max="1028" width="12.7109375" customWidth="1"/>
    <col min="1029" max="1029" width="13.7109375" customWidth="1"/>
    <col min="1030" max="1030" width="16.5703125" customWidth="1"/>
    <col min="1281" max="1281" width="6.85546875" customWidth="1"/>
    <col min="1282" max="1282" width="60.28515625" customWidth="1"/>
    <col min="1283" max="1283" width="13" customWidth="1"/>
    <col min="1284" max="1284" width="12.7109375" customWidth="1"/>
    <col min="1285" max="1285" width="13.7109375" customWidth="1"/>
    <col min="1286" max="1286" width="16.5703125" customWidth="1"/>
    <col min="1537" max="1537" width="6.85546875" customWidth="1"/>
    <col min="1538" max="1538" width="60.28515625" customWidth="1"/>
    <col min="1539" max="1539" width="13" customWidth="1"/>
    <col min="1540" max="1540" width="12.7109375" customWidth="1"/>
    <col min="1541" max="1541" width="13.7109375" customWidth="1"/>
    <col min="1542" max="1542" width="16.5703125" customWidth="1"/>
    <col min="1793" max="1793" width="6.85546875" customWidth="1"/>
    <col min="1794" max="1794" width="60.28515625" customWidth="1"/>
    <col min="1795" max="1795" width="13" customWidth="1"/>
    <col min="1796" max="1796" width="12.7109375" customWidth="1"/>
    <col min="1797" max="1797" width="13.7109375" customWidth="1"/>
    <col min="1798" max="1798" width="16.5703125" customWidth="1"/>
    <col min="2049" max="2049" width="6.85546875" customWidth="1"/>
    <col min="2050" max="2050" width="60.28515625" customWidth="1"/>
    <col min="2051" max="2051" width="13" customWidth="1"/>
    <col min="2052" max="2052" width="12.7109375" customWidth="1"/>
    <col min="2053" max="2053" width="13.7109375" customWidth="1"/>
    <col min="2054" max="2054" width="16.5703125" customWidth="1"/>
    <col min="2305" max="2305" width="6.85546875" customWidth="1"/>
    <col min="2306" max="2306" width="60.28515625" customWidth="1"/>
    <col min="2307" max="2307" width="13" customWidth="1"/>
    <col min="2308" max="2308" width="12.7109375" customWidth="1"/>
    <col min="2309" max="2309" width="13.7109375" customWidth="1"/>
    <col min="2310" max="2310" width="16.5703125" customWidth="1"/>
    <col min="2561" max="2561" width="6.85546875" customWidth="1"/>
    <col min="2562" max="2562" width="60.28515625" customWidth="1"/>
    <col min="2563" max="2563" width="13" customWidth="1"/>
    <col min="2564" max="2564" width="12.7109375" customWidth="1"/>
    <col min="2565" max="2565" width="13.7109375" customWidth="1"/>
    <col min="2566" max="2566" width="16.5703125" customWidth="1"/>
    <col min="2817" max="2817" width="6.85546875" customWidth="1"/>
    <col min="2818" max="2818" width="60.28515625" customWidth="1"/>
    <col min="2819" max="2819" width="13" customWidth="1"/>
    <col min="2820" max="2820" width="12.7109375" customWidth="1"/>
    <col min="2821" max="2821" width="13.7109375" customWidth="1"/>
    <col min="2822" max="2822" width="16.5703125" customWidth="1"/>
    <col min="3073" max="3073" width="6.85546875" customWidth="1"/>
    <col min="3074" max="3074" width="60.28515625" customWidth="1"/>
    <col min="3075" max="3075" width="13" customWidth="1"/>
    <col min="3076" max="3076" width="12.7109375" customWidth="1"/>
    <col min="3077" max="3077" width="13.7109375" customWidth="1"/>
    <col min="3078" max="3078" width="16.5703125" customWidth="1"/>
    <col min="3329" max="3329" width="6.85546875" customWidth="1"/>
    <col min="3330" max="3330" width="60.28515625" customWidth="1"/>
    <col min="3331" max="3331" width="13" customWidth="1"/>
    <col min="3332" max="3332" width="12.7109375" customWidth="1"/>
    <col min="3333" max="3333" width="13.7109375" customWidth="1"/>
    <col min="3334" max="3334" width="16.5703125" customWidth="1"/>
    <col min="3585" max="3585" width="6.85546875" customWidth="1"/>
    <col min="3586" max="3586" width="60.28515625" customWidth="1"/>
    <col min="3587" max="3587" width="13" customWidth="1"/>
    <col min="3588" max="3588" width="12.7109375" customWidth="1"/>
    <col min="3589" max="3589" width="13.7109375" customWidth="1"/>
    <col min="3590" max="3590" width="16.5703125" customWidth="1"/>
    <col min="3841" max="3841" width="6.85546875" customWidth="1"/>
    <col min="3842" max="3842" width="60.28515625" customWidth="1"/>
    <col min="3843" max="3843" width="13" customWidth="1"/>
    <col min="3844" max="3844" width="12.7109375" customWidth="1"/>
    <col min="3845" max="3845" width="13.7109375" customWidth="1"/>
    <col min="3846" max="3846" width="16.5703125" customWidth="1"/>
    <col min="4097" max="4097" width="6.85546875" customWidth="1"/>
    <col min="4098" max="4098" width="60.28515625" customWidth="1"/>
    <col min="4099" max="4099" width="13" customWidth="1"/>
    <col min="4100" max="4100" width="12.7109375" customWidth="1"/>
    <col min="4101" max="4101" width="13.7109375" customWidth="1"/>
    <col min="4102" max="4102" width="16.5703125" customWidth="1"/>
    <col min="4353" max="4353" width="6.85546875" customWidth="1"/>
    <col min="4354" max="4354" width="60.28515625" customWidth="1"/>
    <col min="4355" max="4355" width="13" customWidth="1"/>
    <col min="4356" max="4356" width="12.7109375" customWidth="1"/>
    <col min="4357" max="4357" width="13.7109375" customWidth="1"/>
    <col min="4358" max="4358" width="16.5703125" customWidth="1"/>
    <col min="4609" max="4609" width="6.85546875" customWidth="1"/>
    <col min="4610" max="4610" width="60.28515625" customWidth="1"/>
    <col min="4611" max="4611" width="13" customWidth="1"/>
    <col min="4612" max="4612" width="12.7109375" customWidth="1"/>
    <col min="4613" max="4613" width="13.7109375" customWidth="1"/>
    <col min="4614" max="4614" width="16.5703125" customWidth="1"/>
    <col min="4865" max="4865" width="6.85546875" customWidth="1"/>
    <col min="4866" max="4866" width="60.28515625" customWidth="1"/>
    <col min="4867" max="4867" width="13" customWidth="1"/>
    <col min="4868" max="4868" width="12.7109375" customWidth="1"/>
    <col min="4869" max="4869" width="13.7109375" customWidth="1"/>
    <col min="4870" max="4870" width="16.5703125" customWidth="1"/>
    <col min="5121" max="5121" width="6.85546875" customWidth="1"/>
    <col min="5122" max="5122" width="60.28515625" customWidth="1"/>
    <col min="5123" max="5123" width="13" customWidth="1"/>
    <col min="5124" max="5124" width="12.7109375" customWidth="1"/>
    <col min="5125" max="5125" width="13.7109375" customWidth="1"/>
    <col min="5126" max="5126" width="16.5703125" customWidth="1"/>
    <col min="5377" max="5377" width="6.85546875" customWidth="1"/>
    <col min="5378" max="5378" width="60.28515625" customWidth="1"/>
    <col min="5379" max="5379" width="13" customWidth="1"/>
    <col min="5380" max="5380" width="12.7109375" customWidth="1"/>
    <col min="5381" max="5381" width="13.7109375" customWidth="1"/>
    <col min="5382" max="5382" width="16.5703125" customWidth="1"/>
    <col min="5633" max="5633" width="6.85546875" customWidth="1"/>
    <col min="5634" max="5634" width="60.28515625" customWidth="1"/>
    <col min="5635" max="5635" width="13" customWidth="1"/>
    <col min="5636" max="5636" width="12.7109375" customWidth="1"/>
    <col min="5637" max="5637" width="13.7109375" customWidth="1"/>
    <col min="5638" max="5638" width="16.5703125" customWidth="1"/>
    <col min="5889" max="5889" width="6.85546875" customWidth="1"/>
    <col min="5890" max="5890" width="60.28515625" customWidth="1"/>
    <col min="5891" max="5891" width="13" customWidth="1"/>
    <col min="5892" max="5892" width="12.7109375" customWidth="1"/>
    <col min="5893" max="5893" width="13.7109375" customWidth="1"/>
    <col min="5894" max="5894" width="16.5703125" customWidth="1"/>
    <col min="6145" max="6145" width="6.85546875" customWidth="1"/>
    <col min="6146" max="6146" width="60.28515625" customWidth="1"/>
    <col min="6147" max="6147" width="13" customWidth="1"/>
    <col min="6148" max="6148" width="12.7109375" customWidth="1"/>
    <col min="6149" max="6149" width="13.7109375" customWidth="1"/>
    <col min="6150" max="6150" width="16.5703125" customWidth="1"/>
    <col min="6401" max="6401" width="6.85546875" customWidth="1"/>
    <col min="6402" max="6402" width="60.28515625" customWidth="1"/>
    <col min="6403" max="6403" width="13" customWidth="1"/>
    <col min="6404" max="6404" width="12.7109375" customWidth="1"/>
    <col min="6405" max="6405" width="13.7109375" customWidth="1"/>
    <col min="6406" max="6406" width="16.5703125" customWidth="1"/>
    <col min="6657" max="6657" width="6.85546875" customWidth="1"/>
    <col min="6658" max="6658" width="60.28515625" customWidth="1"/>
    <col min="6659" max="6659" width="13" customWidth="1"/>
    <col min="6660" max="6660" width="12.7109375" customWidth="1"/>
    <col min="6661" max="6661" width="13.7109375" customWidth="1"/>
    <col min="6662" max="6662" width="16.5703125" customWidth="1"/>
    <col min="6913" max="6913" width="6.85546875" customWidth="1"/>
    <col min="6914" max="6914" width="60.28515625" customWidth="1"/>
    <col min="6915" max="6915" width="13" customWidth="1"/>
    <col min="6916" max="6916" width="12.7109375" customWidth="1"/>
    <col min="6917" max="6917" width="13.7109375" customWidth="1"/>
    <col min="6918" max="6918" width="16.5703125" customWidth="1"/>
    <col min="7169" max="7169" width="6.85546875" customWidth="1"/>
    <col min="7170" max="7170" width="60.28515625" customWidth="1"/>
    <col min="7171" max="7171" width="13" customWidth="1"/>
    <col min="7172" max="7172" width="12.7109375" customWidth="1"/>
    <col min="7173" max="7173" width="13.7109375" customWidth="1"/>
    <col min="7174" max="7174" width="16.5703125" customWidth="1"/>
    <col min="7425" max="7425" width="6.85546875" customWidth="1"/>
    <col min="7426" max="7426" width="60.28515625" customWidth="1"/>
    <col min="7427" max="7427" width="13" customWidth="1"/>
    <col min="7428" max="7428" width="12.7109375" customWidth="1"/>
    <col min="7429" max="7429" width="13.7109375" customWidth="1"/>
    <col min="7430" max="7430" width="16.5703125" customWidth="1"/>
    <col min="7681" max="7681" width="6.85546875" customWidth="1"/>
    <col min="7682" max="7682" width="60.28515625" customWidth="1"/>
    <col min="7683" max="7683" width="13" customWidth="1"/>
    <col min="7684" max="7684" width="12.7109375" customWidth="1"/>
    <col min="7685" max="7685" width="13.7109375" customWidth="1"/>
    <col min="7686" max="7686" width="16.5703125" customWidth="1"/>
    <col min="7937" max="7937" width="6.85546875" customWidth="1"/>
    <col min="7938" max="7938" width="60.28515625" customWidth="1"/>
    <col min="7939" max="7939" width="13" customWidth="1"/>
    <col min="7940" max="7940" width="12.7109375" customWidth="1"/>
    <col min="7941" max="7941" width="13.7109375" customWidth="1"/>
    <col min="7942" max="7942" width="16.5703125" customWidth="1"/>
    <col min="8193" max="8193" width="6.85546875" customWidth="1"/>
    <col min="8194" max="8194" width="60.28515625" customWidth="1"/>
    <col min="8195" max="8195" width="13" customWidth="1"/>
    <col min="8196" max="8196" width="12.7109375" customWidth="1"/>
    <col min="8197" max="8197" width="13.7109375" customWidth="1"/>
    <col min="8198" max="8198" width="16.5703125" customWidth="1"/>
    <col min="8449" max="8449" width="6.85546875" customWidth="1"/>
    <col min="8450" max="8450" width="60.28515625" customWidth="1"/>
    <col min="8451" max="8451" width="13" customWidth="1"/>
    <col min="8452" max="8452" width="12.7109375" customWidth="1"/>
    <col min="8453" max="8453" width="13.7109375" customWidth="1"/>
    <col min="8454" max="8454" width="16.5703125" customWidth="1"/>
    <col min="8705" max="8705" width="6.85546875" customWidth="1"/>
    <col min="8706" max="8706" width="60.28515625" customWidth="1"/>
    <col min="8707" max="8707" width="13" customWidth="1"/>
    <col min="8708" max="8708" width="12.7109375" customWidth="1"/>
    <col min="8709" max="8709" width="13.7109375" customWidth="1"/>
    <col min="8710" max="8710" width="16.5703125" customWidth="1"/>
    <col min="8961" max="8961" width="6.85546875" customWidth="1"/>
    <col min="8962" max="8962" width="60.28515625" customWidth="1"/>
    <col min="8963" max="8963" width="13" customWidth="1"/>
    <col min="8964" max="8964" width="12.7109375" customWidth="1"/>
    <col min="8965" max="8965" width="13.7109375" customWidth="1"/>
    <col min="8966" max="8966" width="16.5703125" customWidth="1"/>
    <col min="9217" max="9217" width="6.85546875" customWidth="1"/>
    <col min="9218" max="9218" width="60.28515625" customWidth="1"/>
    <col min="9219" max="9219" width="13" customWidth="1"/>
    <col min="9220" max="9220" width="12.7109375" customWidth="1"/>
    <col min="9221" max="9221" width="13.7109375" customWidth="1"/>
    <col min="9222" max="9222" width="16.5703125" customWidth="1"/>
    <col min="9473" max="9473" width="6.85546875" customWidth="1"/>
    <col min="9474" max="9474" width="60.28515625" customWidth="1"/>
    <col min="9475" max="9475" width="13" customWidth="1"/>
    <col min="9476" max="9476" width="12.7109375" customWidth="1"/>
    <col min="9477" max="9477" width="13.7109375" customWidth="1"/>
    <col min="9478" max="9478" width="16.5703125" customWidth="1"/>
    <col min="9729" max="9729" width="6.85546875" customWidth="1"/>
    <col min="9730" max="9730" width="60.28515625" customWidth="1"/>
    <col min="9731" max="9731" width="13" customWidth="1"/>
    <col min="9732" max="9732" width="12.7109375" customWidth="1"/>
    <col min="9733" max="9733" width="13.7109375" customWidth="1"/>
    <col min="9734" max="9734" width="16.5703125" customWidth="1"/>
    <col min="9985" max="9985" width="6.85546875" customWidth="1"/>
    <col min="9986" max="9986" width="60.28515625" customWidth="1"/>
    <col min="9987" max="9987" width="13" customWidth="1"/>
    <col min="9988" max="9988" width="12.7109375" customWidth="1"/>
    <col min="9989" max="9989" width="13.7109375" customWidth="1"/>
    <col min="9990" max="9990" width="16.5703125" customWidth="1"/>
    <col min="10241" max="10241" width="6.85546875" customWidth="1"/>
    <col min="10242" max="10242" width="60.28515625" customWidth="1"/>
    <col min="10243" max="10243" width="13" customWidth="1"/>
    <col min="10244" max="10244" width="12.7109375" customWidth="1"/>
    <col min="10245" max="10245" width="13.7109375" customWidth="1"/>
    <col min="10246" max="10246" width="16.5703125" customWidth="1"/>
    <col min="10497" max="10497" width="6.85546875" customWidth="1"/>
    <col min="10498" max="10498" width="60.28515625" customWidth="1"/>
    <col min="10499" max="10499" width="13" customWidth="1"/>
    <col min="10500" max="10500" width="12.7109375" customWidth="1"/>
    <col min="10501" max="10501" width="13.7109375" customWidth="1"/>
    <col min="10502" max="10502" width="16.5703125" customWidth="1"/>
    <col min="10753" max="10753" width="6.85546875" customWidth="1"/>
    <col min="10754" max="10754" width="60.28515625" customWidth="1"/>
    <col min="10755" max="10755" width="13" customWidth="1"/>
    <col min="10756" max="10756" width="12.7109375" customWidth="1"/>
    <col min="10757" max="10757" width="13.7109375" customWidth="1"/>
    <col min="10758" max="10758" width="16.5703125" customWidth="1"/>
    <col min="11009" max="11009" width="6.85546875" customWidth="1"/>
    <col min="11010" max="11010" width="60.28515625" customWidth="1"/>
    <col min="11011" max="11011" width="13" customWidth="1"/>
    <col min="11012" max="11012" width="12.7109375" customWidth="1"/>
    <col min="11013" max="11013" width="13.7109375" customWidth="1"/>
    <col min="11014" max="11014" width="16.5703125" customWidth="1"/>
    <col min="11265" max="11265" width="6.85546875" customWidth="1"/>
    <col min="11266" max="11266" width="60.28515625" customWidth="1"/>
    <col min="11267" max="11267" width="13" customWidth="1"/>
    <col min="11268" max="11268" width="12.7109375" customWidth="1"/>
    <col min="11269" max="11269" width="13.7109375" customWidth="1"/>
    <col min="11270" max="11270" width="16.5703125" customWidth="1"/>
    <col min="11521" max="11521" width="6.85546875" customWidth="1"/>
    <col min="11522" max="11522" width="60.28515625" customWidth="1"/>
    <col min="11523" max="11523" width="13" customWidth="1"/>
    <col min="11524" max="11524" width="12.7109375" customWidth="1"/>
    <col min="11525" max="11525" width="13.7109375" customWidth="1"/>
    <col min="11526" max="11526" width="16.5703125" customWidth="1"/>
    <col min="11777" max="11777" width="6.85546875" customWidth="1"/>
    <col min="11778" max="11778" width="60.28515625" customWidth="1"/>
    <col min="11779" max="11779" width="13" customWidth="1"/>
    <col min="11780" max="11780" width="12.7109375" customWidth="1"/>
    <col min="11781" max="11781" width="13.7109375" customWidth="1"/>
    <col min="11782" max="11782" width="16.5703125" customWidth="1"/>
    <col min="12033" max="12033" width="6.85546875" customWidth="1"/>
    <col min="12034" max="12034" width="60.28515625" customWidth="1"/>
    <col min="12035" max="12035" width="13" customWidth="1"/>
    <col min="12036" max="12036" width="12.7109375" customWidth="1"/>
    <col min="12037" max="12037" width="13.7109375" customWidth="1"/>
    <col min="12038" max="12038" width="16.5703125" customWidth="1"/>
    <col min="12289" max="12289" width="6.85546875" customWidth="1"/>
    <col min="12290" max="12290" width="60.28515625" customWidth="1"/>
    <col min="12291" max="12291" width="13" customWidth="1"/>
    <col min="12292" max="12292" width="12.7109375" customWidth="1"/>
    <col min="12293" max="12293" width="13.7109375" customWidth="1"/>
    <col min="12294" max="12294" width="16.5703125" customWidth="1"/>
    <col min="12545" max="12545" width="6.85546875" customWidth="1"/>
    <col min="12546" max="12546" width="60.28515625" customWidth="1"/>
    <col min="12547" max="12547" width="13" customWidth="1"/>
    <col min="12548" max="12548" width="12.7109375" customWidth="1"/>
    <col min="12549" max="12549" width="13.7109375" customWidth="1"/>
    <col min="12550" max="12550" width="16.5703125" customWidth="1"/>
    <col min="12801" max="12801" width="6.85546875" customWidth="1"/>
    <col min="12802" max="12802" width="60.28515625" customWidth="1"/>
    <col min="12803" max="12803" width="13" customWidth="1"/>
    <col min="12804" max="12804" width="12.7109375" customWidth="1"/>
    <col min="12805" max="12805" width="13.7109375" customWidth="1"/>
    <col min="12806" max="12806" width="16.5703125" customWidth="1"/>
    <col min="13057" max="13057" width="6.85546875" customWidth="1"/>
    <col min="13058" max="13058" width="60.28515625" customWidth="1"/>
    <col min="13059" max="13059" width="13" customWidth="1"/>
    <col min="13060" max="13060" width="12.7109375" customWidth="1"/>
    <col min="13061" max="13061" width="13.7109375" customWidth="1"/>
    <col min="13062" max="13062" width="16.5703125" customWidth="1"/>
    <col min="13313" max="13313" width="6.85546875" customWidth="1"/>
    <col min="13314" max="13314" width="60.28515625" customWidth="1"/>
    <col min="13315" max="13315" width="13" customWidth="1"/>
    <col min="13316" max="13316" width="12.7109375" customWidth="1"/>
    <col min="13317" max="13317" width="13.7109375" customWidth="1"/>
    <col min="13318" max="13318" width="16.5703125" customWidth="1"/>
    <col min="13569" max="13569" width="6.85546875" customWidth="1"/>
    <col min="13570" max="13570" width="60.28515625" customWidth="1"/>
    <col min="13571" max="13571" width="13" customWidth="1"/>
    <col min="13572" max="13572" width="12.7109375" customWidth="1"/>
    <col min="13573" max="13573" width="13.7109375" customWidth="1"/>
    <col min="13574" max="13574" width="16.5703125" customWidth="1"/>
    <col min="13825" max="13825" width="6.85546875" customWidth="1"/>
    <col min="13826" max="13826" width="60.28515625" customWidth="1"/>
    <col min="13827" max="13827" width="13" customWidth="1"/>
    <col min="13828" max="13828" width="12.7109375" customWidth="1"/>
    <col min="13829" max="13829" width="13.7109375" customWidth="1"/>
    <col min="13830" max="13830" width="16.5703125" customWidth="1"/>
    <col min="14081" max="14081" width="6.85546875" customWidth="1"/>
    <col min="14082" max="14082" width="60.28515625" customWidth="1"/>
    <col min="14083" max="14083" width="13" customWidth="1"/>
    <col min="14084" max="14084" width="12.7109375" customWidth="1"/>
    <col min="14085" max="14085" width="13.7109375" customWidth="1"/>
    <col min="14086" max="14086" width="16.5703125" customWidth="1"/>
    <col min="14337" max="14337" width="6.85546875" customWidth="1"/>
    <col min="14338" max="14338" width="60.28515625" customWidth="1"/>
    <col min="14339" max="14339" width="13" customWidth="1"/>
    <col min="14340" max="14340" width="12.7109375" customWidth="1"/>
    <col min="14341" max="14341" width="13.7109375" customWidth="1"/>
    <col min="14342" max="14342" width="16.5703125" customWidth="1"/>
    <col min="14593" max="14593" width="6.85546875" customWidth="1"/>
    <col min="14594" max="14594" width="60.28515625" customWidth="1"/>
    <col min="14595" max="14595" width="13" customWidth="1"/>
    <col min="14596" max="14596" width="12.7109375" customWidth="1"/>
    <col min="14597" max="14597" width="13.7109375" customWidth="1"/>
    <col min="14598" max="14598" width="16.5703125" customWidth="1"/>
    <col min="14849" max="14849" width="6.85546875" customWidth="1"/>
    <col min="14850" max="14850" width="60.28515625" customWidth="1"/>
    <col min="14851" max="14851" width="13" customWidth="1"/>
    <col min="14852" max="14852" width="12.7109375" customWidth="1"/>
    <col min="14853" max="14853" width="13.7109375" customWidth="1"/>
    <col min="14854" max="14854" width="16.5703125" customWidth="1"/>
    <col min="15105" max="15105" width="6.85546875" customWidth="1"/>
    <col min="15106" max="15106" width="60.28515625" customWidth="1"/>
    <col min="15107" max="15107" width="13" customWidth="1"/>
    <col min="15108" max="15108" width="12.7109375" customWidth="1"/>
    <col min="15109" max="15109" width="13.7109375" customWidth="1"/>
    <col min="15110" max="15110" width="16.5703125" customWidth="1"/>
    <col min="15361" max="15361" width="6.85546875" customWidth="1"/>
    <col min="15362" max="15362" width="60.28515625" customWidth="1"/>
    <col min="15363" max="15363" width="13" customWidth="1"/>
    <col min="15364" max="15364" width="12.7109375" customWidth="1"/>
    <col min="15365" max="15365" width="13.7109375" customWidth="1"/>
    <col min="15366" max="15366" width="16.5703125" customWidth="1"/>
    <col min="15617" max="15617" width="6.85546875" customWidth="1"/>
    <col min="15618" max="15618" width="60.28515625" customWidth="1"/>
    <col min="15619" max="15619" width="13" customWidth="1"/>
    <col min="15620" max="15620" width="12.7109375" customWidth="1"/>
    <col min="15621" max="15621" width="13.7109375" customWidth="1"/>
    <col min="15622" max="15622" width="16.5703125" customWidth="1"/>
    <col min="15873" max="15873" width="6.85546875" customWidth="1"/>
    <col min="15874" max="15874" width="60.28515625" customWidth="1"/>
    <col min="15875" max="15875" width="13" customWidth="1"/>
    <col min="15876" max="15876" width="12.7109375" customWidth="1"/>
    <col min="15877" max="15877" width="13.7109375" customWidth="1"/>
    <col min="15878" max="15878" width="16.5703125" customWidth="1"/>
    <col min="16129" max="16129" width="6.85546875" customWidth="1"/>
    <col min="16130" max="16130" width="60.28515625" customWidth="1"/>
    <col min="16131" max="16131" width="13" customWidth="1"/>
    <col min="16132" max="16132" width="12.7109375" customWidth="1"/>
    <col min="16133" max="16133" width="13.7109375" customWidth="1"/>
    <col min="16134" max="16134" width="16.5703125" customWidth="1"/>
  </cols>
  <sheetData>
    <row r="1" spans="1:6" ht="15" customHeight="1">
      <c r="A1" s="664" t="s">
        <v>77</v>
      </c>
      <c r="B1" s="664" t="s">
        <v>964</v>
      </c>
      <c r="C1" s="664" t="s">
        <v>1090</v>
      </c>
      <c r="D1" s="664" t="s">
        <v>1091</v>
      </c>
      <c r="E1" s="664" t="s">
        <v>1092</v>
      </c>
      <c r="F1" s="664" t="s">
        <v>1120</v>
      </c>
    </row>
    <row r="2" spans="1:6" ht="15" customHeight="1">
      <c r="A2" s="665" t="s">
        <v>51</v>
      </c>
      <c r="B2" s="665" t="s">
        <v>1121</v>
      </c>
      <c r="C2" s="665" t="s">
        <v>675</v>
      </c>
      <c r="D2" s="665">
        <f>BCKetQuaHoatDong_06028!D18</f>
        <v>3347796601</v>
      </c>
      <c r="E2" s="665">
        <f>BCKetQuaHoatDong_06028!E18</f>
        <v>2818333623</v>
      </c>
      <c r="F2" s="665">
        <f>BCKetQuaHoatDong_06028!F18</f>
        <v>3347796601</v>
      </c>
    </row>
    <row r="3" spans="1:6" ht="15" customHeight="1">
      <c r="A3" s="666" t="s">
        <v>801</v>
      </c>
      <c r="B3" s="666" t="s">
        <v>1122</v>
      </c>
      <c r="C3" s="666" t="s">
        <v>683</v>
      </c>
      <c r="D3" s="666"/>
      <c r="E3" s="666"/>
      <c r="F3" s="666"/>
    </row>
    <row r="4" spans="1:6" ht="15" customHeight="1">
      <c r="A4" s="666" t="s">
        <v>1097</v>
      </c>
      <c r="B4" s="666" t="s">
        <v>1097</v>
      </c>
      <c r="C4" s="666" t="s">
        <v>1097</v>
      </c>
      <c r="D4" s="666" t="s">
        <v>1097</v>
      </c>
      <c r="E4" s="666" t="s">
        <v>1097</v>
      </c>
      <c r="F4" s="666" t="s">
        <v>1097</v>
      </c>
    </row>
    <row r="5" spans="1:6" ht="15" customHeight="1">
      <c r="A5" s="666" t="s">
        <v>806</v>
      </c>
      <c r="B5" s="666" t="s">
        <v>1101</v>
      </c>
      <c r="C5" s="666" t="s">
        <v>677</v>
      </c>
      <c r="D5" s="666">
        <f>BCKetQuaHoatDong_06028!D19</f>
        <v>1754103945</v>
      </c>
      <c r="E5" s="666">
        <f>BCKetQuaHoatDong_06028!E19</f>
        <v>1744027794</v>
      </c>
      <c r="F5" s="666">
        <f>BCKetQuaHoatDong_06028!F19</f>
        <v>1754103945</v>
      </c>
    </row>
    <row r="6" spans="1:6" ht="15" customHeight="1">
      <c r="A6" s="666" t="s">
        <v>1097</v>
      </c>
      <c r="B6" s="666" t="s">
        <v>1097</v>
      </c>
      <c r="C6" s="666" t="s">
        <v>1097</v>
      </c>
      <c r="D6" s="666" t="s">
        <v>1097</v>
      </c>
      <c r="E6" s="666" t="s">
        <v>1097</v>
      </c>
      <c r="F6" s="666" t="s">
        <v>1097</v>
      </c>
    </row>
    <row r="7" spans="1:6" ht="15" customHeight="1">
      <c r="A7" s="666" t="s">
        <v>810</v>
      </c>
      <c r="B7" s="666" t="s">
        <v>1123</v>
      </c>
      <c r="C7" s="666" t="s">
        <v>681</v>
      </c>
      <c r="D7" s="671">
        <f>BCKetQuaHoatDong_06028!D22</f>
        <v>1593692656</v>
      </c>
      <c r="E7" s="671">
        <f>BCKetQuaHoatDong_06028!E22</f>
        <v>1074305829</v>
      </c>
      <c r="F7" s="671">
        <f>BCKetQuaHoatDong_06028!F22</f>
        <v>1593692656</v>
      </c>
    </row>
    <row r="8" spans="1:6" ht="15" customHeight="1">
      <c r="A8" s="666" t="s">
        <v>1097</v>
      </c>
      <c r="B8" s="666" t="s">
        <v>1097</v>
      </c>
      <c r="C8" s="666" t="s">
        <v>1097</v>
      </c>
      <c r="D8" s="666" t="s">
        <v>1097</v>
      </c>
      <c r="E8" s="666" t="s">
        <v>1097</v>
      </c>
      <c r="F8" s="666" t="s">
        <v>1097</v>
      </c>
    </row>
    <row r="9" spans="1:6" ht="15" customHeight="1">
      <c r="A9" s="666" t="s">
        <v>813</v>
      </c>
      <c r="B9" s="666" t="s">
        <v>1124</v>
      </c>
      <c r="C9" s="666" t="s">
        <v>683</v>
      </c>
      <c r="D9" s="666">
        <f>BCKetQuaHoatDong_06028!D23</f>
        <v>0</v>
      </c>
      <c r="E9" s="666">
        <f>BCKetQuaHoatDong_06028!E23</f>
        <v>0</v>
      </c>
      <c r="F9" s="666">
        <f>BCKetQuaHoatDong_06028!F23</f>
        <v>0</v>
      </c>
    </row>
    <row r="10" spans="1:6" ht="15" customHeight="1">
      <c r="A10" s="666" t="s">
        <v>1097</v>
      </c>
      <c r="B10" s="666" t="s">
        <v>1097</v>
      </c>
      <c r="C10" s="666" t="s">
        <v>1097</v>
      </c>
      <c r="D10" s="666" t="s">
        <v>1097</v>
      </c>
      <c r="E10" s="666" t="s">
        <v>1097</v>
      </c>
      <c r="F10" s="666" t="s">
        <v>1097</v>
      </c>
    </row>
    <row r="11" spans="1:6" ht="15" customHeight="1">
      <c r="A11" s="665" t="s">
        <v>61</v>
      </c>
      <c r="B11" s="665" t="s">
        <v>1125</v>
      </c>
      <c r="C11" s="665" t="s">
        <v>685</v>
      </c>
      <c r="D11" s="665">
        <f>BCKetQuaHoatDong_06028!D24</f>
        <v>2370653181</v>
      </c>
      <c r="E11" s="665">
        <f>BCKetQuaHoatDong_06028!E24</f>
        <v>2166107705</v>
      </c>
      <c r="F11" s="665">
        <f>BCKetQuaHoatDong_06028!F24</f>
        <v>2370653181</v>
      </c>
    </row>
    <row r="12" spans="1:6" ht="15" customHeight="1">
      <c r="A12" s="666" t="s">
        <v>801</v>
      </c>
      <c r="B12" s="666" t="s">
        <v>1126</v>
      </c>
      <c r="C12" s="666" t="s">
        <v>686</v>
      </c>
      <c r="D12" s="666">
        <f>BCKetQuaHoatDong_06028!D25</f>
        <v>1161009255</v>
      </c>
      <c r="E12" s="666">
        <f>BCKetQuaHoatDong_06028!E25</f>
        <v>906572973</v>
      </c>
      <c r="F12" s="666">
        <f>BCKetQuaHoatDong_06028!F25</f>
        <v>1161009255</v>
      </c>
    </row>
    <row r="13" spans="1:6" ht="15" customHeight="1">
      <c r="A13" s="666" t="s">
        <v>1097</v>
      </c>
      <c r="B13" s="666" t="s">
        <v>1097</v>
      </c>
      <c r="C13" s="666" t="s">
        <v>1097</v>
      </c>
      <c r="D13" s="666" t="s">
        <v>1097</v>
      </c>
      <c r="E13" s="666" t="s">
        <v>1097</v>
      </c>
      <c r="F13" s="666" t="s">
        <v>1097</v>
      </c>
    </row>
    <row r="14" spans="1:6" ht="15" customHeight="1">
      <c r="A14" s="666" t="s">
        <v>806</v>
      </c>
      <c r="B14" s="666" t="s">
        <v>1127</v>
      </c>
      <c r="C14" s="666" t="s">
        <v>687</v>
      </c>
      <c r="D14" s="666">
        <f>BCKetQuaHoatDong_06028!D26</f>
        <v>370506991</v>
      </c>
      <c r="E14" s="666">
        <f>BCKetQuaHoatDong_06028!E26</f>
        <v>383043180</v>
      </c>
      <c r="F14" s="666">
        <f>BCKetQuaHoatDong_06028!F26</f>
        <v>370506991</v>
      </c>
    </row>
    <row r="15" spans="1:6" ht="15" customHeight="1">
      <c r="A15" s="666" t="s">
        <v>1097</v>
      </c>
      <c r="B15" s="666" t="s">
        <v>1097</v>
      </c>
      <c r="C15" s="666" t="s">
        <v>1097</v>
      </c>
      <c r="D15" s="666" t="s">
        <v>1097</v>
      </c>
      <c r="E15" s="666" t="s">
        <v>1097</v>
      </c>
      <c r="F15" s="666" t="s">
        <v>1097</v>
      </c>
    </row>
    <row r="16" spans="1:6" ht="15" customHeight="1">
      <c r="A16" s="666"/>
      <c r="B16" s="666"/>
      <c r="C16" s="666"/>
      <c r="D16" s="666"/>
      <c r="E16" s="666"/>
      <c r="F16" s="666"/>
    </row>
    <row r="17" spans="1:6" ht="15" customHeight="1">
      <c r="A17" s="666" t="s">
        <v>810</v>
      </c>
      <c r="B17" s="666" t="s">
        <v>1128</v>
      </c>
      <c r="C17" s="666" t="s">
        <v>696</v>
      </c>
      <c r="D17" s="666">
        <f>BCKetQuaHoatDong_06028!D31</f>
        <v>330000000</v>
      </c>
      <c r="E17" s="666">
        <f>BCKetQuaHoatDong_06028!E31</f>
        <v>331100000</v>
      </c>
      <c r="F17" s="666">
        <f>BCKetQuaHoatDong_06028!F31</f>
        <v>330000000</v>
      </c>
    </row>
    <row r="18" spans="1:6" ht="15" customHeight="1">
      <c r="A18" s="666" t="s">
        <v>1097</v>
      </c>
      <c r="B18" s="666" t="s">
        <v>1097</v>
      </c>
      <c r="C18" s="666" t="s">
        <v>1097</v>
      </c>
      <c r="D18" s="666" t="s">
        <v>1097</v>
      </c>
      <c r="E18" s="666" t="s">
        <v>1097</v>
      </c>
      <c r="F18" s="666" t="s">
        <v>1097</v>
      </c>
    </row>
    <row r="19" spans="1:6" ht="15" customHeight="1">
      <c r="A19" s="666"/>
      <c r="B19" s="666"/>
      <c r="C19" s="666"/>
      <c r="D19" s="666"/>
      <c r="E19" s="666"/>
      <c r="F19" s="666"/>
    </row>
    <row r="20" spans="1:6" ht="15" customHeight="1">
      <c r="A20" s="666" t="s">
        <v>813</v>
      </c>
      <c r="B20" s="666" t="s">
        <v>1129</v>
      </c>
      <c r="C20" s="666" t="s">
        <v>717</v>
      </c>
      <c r="D20" s="666"/>
      <c r="E20" s="666"/>
      <c r="F20" s="666"/>
    </row>
    <row r="21" spans="1:6" ht="15" customHeight="1">
      <c r="A21" s="666" t="s">
        <v>1097</v>
      </c>
      <c r="B21" s="666" t="s">
        <v>1097</v>
      </c>
      <c r="C21" s="666" t="s">
        <v>1097</v>
      </c>
      <c r="D21" s="666" t="s">
        <v>1097</v>
      </c>
      <c r="E21" s="666" t="s">
        <v>1097</v>
      </c>
      <c r="F21" s="666" t="s">
        <v>1097</v>
      </c>
    </row>
    <row r="22" spans="1:6" ht="15" customHeight="1">
      <c r="A22" s="666" t="s">
        <v>1130</v>
      </c>
      <c r="B22" s="666" t="s">
        <v>1131</v>
      </c>
      <c r="C22" s="666" t="s">
        <v>721</v>
      </c>
      <c r="D22" s="666"/>
      <c r="E22" s="666"/>
      <c r="F22" s="666"/>
    </row>
    <row r="23" spans="1:6" ht="15" customHeight="1">
      <c r="A23" s="666" t="s">
        <v>1097</v>
      </c>
      <c r="B23" s="666" t="s">
        <v>1097</v>
      </c>
      <c r="C23" s="666" t="s">
        <v>1097</v>
      </c>
      <c r="D23" s="666" t="s">
        <v>1097</v>
      </c>
      <c r="E23" s="666" t="s">
        <v>1097</v>
      </c>
      <c r="F23" s="666" t="s">
        <v>1097</v>
      </c>
    </row>
    <row r="24" spans="1:6" ht="15" customHeight="1">
      <c r="A24" s="666" t="s">
        <v>1132</v>
      </c>
      <c r="B24" s="666" t="s">
        <v>1133</v>
      </c>
      <c r="C24" s="666" t="s">
        <v>702</v>
      </c>
      <c r="D24" s="666">
        <f>BCKetQuaHoatDong_06028!D34</f>
        <v>147000000</v>
      </c>
      <c r="E24" s="666">
        <f>BCKetQuaHoatDong_06028!E34</f>
        <v>135000000</v>
      </c>
      <c r="F24" s="666">
        <f>BCKetQuaHoatDong_06028!F34</f>
        <v>147000000</v>
      </c>
    </row>
    <row r="25" spans="1:6" ht="15" customHeight="1">
      <c r="A25" s="666" t="s">
        <v>1097</v>
      </c>
      <c r="B25" s="666" t="s">
        <v>1097</v>
      </c>
      <c r="C25" s="666" t="s">
        <v>1097</v>
      </c>
      <c r="D25" s="666" t="s">
        <v>1097</v>
      </c>
      <c r="E25" s="666" t="s">
        <v>1097</v>
      </c>
      <c r="F25" s="666" t="s">
        <v>1097</v>
      </c>
    </row>
    <row r="26" spans="1:6" ht="15" customHeight="1">
      <c r="A26" s="666" t="s">
        <v>1134</v>
      </c>
      <c r="B26" s="666" t="s">
        <v>1135</v>
      </c>
      <c r="C26" s="666" t="s">
        <v>704</v>
      </c>
      <c r="D26" s="666">
        <f>BCKetQuaHoatDong_06028!D35</f>
        <v>72000000</v>
      </c>
      <c r="E26" s="666">
        <f>BCKetQuaHoatDong_06028!E35</f>
        <v>72000000</v>
      </c>
      <c r="F26" s="666">
        <f>BCKetQuaHoatDong_06028!F35</f>
        <v>72000000</v>
      </c>
    </row>
    <row r="27" spans="1:6" ht="15" customHeight="1">
      <c r="A27" s="666" t="s">
        <v>1097</v>
      </c>
      <c r="B27" s="666" t="s">
        <v>1097</v>
      </c>
      <c r="C27" s="666" t="s">
        <v>1097</v>
      </c>
      <c r="D27" s="666" t="s">
        <v>1097</v>
      </c>
      <c r="E27" s="666" t="s">
        <v>1097</v>
      </c>
      <c r="F27" s="666" t="s">
        <v>1097</v>
      </c>
    </row>
    <row r="28" spans="1:6" ht="15" customHeight="1">
      <c r="A28" s="666"/>
      <c r="B28" s="666"/>
      <c r="C28" s="666"/>
      <c r="D28" s="666"/>
      <c r="E28" s="666"/>
      <c r="F28" s="666"/>
    </row>
    <row r="29" spans="1:6" ht="15" customHeight="1">
      <c r="A29" s="666" t="s">
        <v>1136</v>
      </c>
      <c r="B29" s="666" t="s">
        <v>1137</v>
      </c>
      <c r="C29" s="666" t="s">
        <v>708</v>
      </c>
      <c r="D29" s="666">
        <f>BCKetQuaHoatDong_06028!D38</f>
        <v>0</v>
      </c>
      <c r="E29" s="666">
        <f>BCKetQuaHoatDong_06028!E38</f>
        <v>0</v>
      </c>
      <c r="F29" s="666">
        <f>BCKetQuaHoatDong_06028!F38</f>
        <v>0</v>
      </c>
    </row>
    <row r="30" spans="1:6" ht="15" customHeight="1">
      <c r="A30" s="666" t="s">
        <v>1097</v>
      </c>
      <c r="B30" s="666" t="s">
        <v>1097</v>
      </c>
      <c r="C30" s="666" t="s">
        <v>1097</v>
      </c>
      <c r="D30" s="666" t="s">
        <v>1097</v>
      </c>
      <c r="E30" s="666" t="s">
        <v>1097</v>
      </c>
      <c r="F30" s="666" t="s">
        <v>1097</v>
      </c>
    </row>
    <row r="31" spans="1:6" ht="15" customHeight="1">
      <c r="A31" s="666"/>
      <c r="B31" s="666"/>
      <c r="C31" s="666"/>
      <c r="D31" s="666"/>
      <c r="E31" s="666"/>
      <c r="F31" s="666"/>
    </row>
    <row r="32" spans="1:6" ht="15" customHeight="1">
      <c r="A32" s="666" t="s">
        <v>1138</v>
      </c>
      <c r="B32" s="666" t="s">
        <v>1139</v>
      </c>
      <c r="C32" s="666" t="s">
        <v>717</v>
      </c>
      <c r="D32" s="666">
        <f>BCKetQuaHoatDong_06028!D43</f>
        <v>272536710</v>
      </c>
      <c r="E32" s="666">
        <f>BCKetQuaHoatDong_06028!E43</f>
        <v>324576718</v>
      </c>
      <c r="F32" s="666">
        <f>BCKetQuaHoatDong_06028!F43</f>
        <v>272536710</v>
      </c>
    </row>
    <row r="33" spans="1:6" ht="15" customHeight="1">
      <c r="A33" s="666" t="s">
        <v>1097</v>
      </c>
      <c r="B33" s="666" t="s">
        <v>1097</v>
      </c>
      <c r="C33" s="666" t="s">
        <v>1097</v>
      </c>
      <c r="D33" s="666" t="s">
        <v>1097</v>
      </c>
      <c r="E33" s="666" t="s">
        <v>1097</v>
      </c>
      <c r="F33" s="666" t="s">
        <v>1097</v>
      </c>
    </row>
    <row r="34" spans="1:6" ht="15" customHeight="1">
      <c r="A34" s="666"/>
      <c r="B34" s="666"/>
      <c r="C34" s="666"/>
      <c r="D34" s="666"/>
      <c r="E34" s="666"/>
      <c r="F34" s="666"/>
    </row>
    <row r="35" spans="1:6" ht="15" customHeight="1">
      <c r="A35" s="666" t="s">
        <v>26</v>
      </c>
      <c r="B35" s="666" t="s">
        <v>1140</v>
      </c>
      <c r="C35" s="666" t="s">
        <v>721</v>
      </c>
      <c r="D35" s="666">
        <f>BCKetQuaHoatDong_06028!D46</f>
        <v>17600225</v>
      </c>
      <c r="E35" s="666">
        <f>BCKetQuaHoatDong_06028!E46</f>
        <v>13814834</v>
      </c>
      <c r="F35" s="666">
        <f>BCKetQuaHoatDong_06028!F46</f>
        <v>17600225</v>
      </c>
    </row>
    <row r="36" spans="1:6" ht="15" customHeight="1">
      <c r="A36" s="666" t="s">
        <v>1097</v>
      </c>
      <c r="B36" s="666" t="s">
        <v>1097</v>
      </c>
      <c r="C36" s="666" t="s">
        <v>1097</v>
      </c>
      <c r="D36" s="666" t="s">
        <v>1097</v>
      </c>
      <c r="E36" s="666" t="s">
        <v>1097</v>
      </c>
      <c r="F36" s="666" t="s">
        <v>1097</v>
      </c>
    </row>
    <row r="37" spans="1:6" ht="15" customHeight="1">
      <c r="A37" s="666"/>
      <c r="B37" s="666"/>
      <c r="C37" s="666"/>
      <c r="D37" s="666"/>
      <c r="E37" s="666"/>
      <c r="F37" s="666"/>
    </row>
    <row r="38" spans="1:6" ht="15" customHeight="1">
      <c r="A38" s="665" t="s">
        <v>114</v>
      </c>
      <c r="B38" s="665" t="s">
        <v>1141</v>
      </c>
      <c r="C38" s="665" t="s">
        <v>730</v>
      </c>
      <c r="D38" s="665">
        <f>BCKetQuaHoatDong_06028!D53</f>
        <v>977143420</v>
      </c>
      <c r="E38" s="665">
        <f>BCKetQuaHoatDong_06028!E53</f>
        <v>652225918</v>
      </c>
      <c r="F38" s="665">
        <f>BCKetQuaHoatDong_06028!F53</f>
        <v>977143420</v>
      </c>
    </row>
    <row r="39" spans="1:6" ht="15" customHeight="1">
      <c r="A39" s="665" t="s">
        <v>115</v>
      </c>
      <c r="B39" s="665" t="s">
        <v>1142</v>
      </c>
      <c r="C39" s="665" t="s">
        <v>732</v>
      </c>
      <c r="D39" s="665">
        <f>BCKetQuaHoatDong_06028!D54</f>
        <v>-22441403600</v>
      </c>
      <c r="E39" s="665">
        <f>BCKetQuaHoatDong_06028!E54</f>
        <v>27496870800</v>
      </c>
      <c r="F39" s="665">
        <f>BCKetQuaHoatDong_06028!F54</f>
        <v>-22441403600</v>
      </c>
    </row>
    <row r="40" spans="1:6" ht="15" customHeight="1">
      <c r="A40" s="666" t="s">
        <v>801</v>
      </c>
      <c r="B40" s="666" t="s">
        <v>1143</v>
      </c>
      <c r="C40" s="666" t="s">
        <v>734</v>
      </c>
      <c r="D40" s="666">
        <f>BCKetQuaHoatDong_06028!D55</f>
        <v>2118817045</v>
      </c>
      <c r="E40" s="666">
        <f>BCKetQuaHoatDong_06028!E55</f>
        <v>16082336009</v>
      </c>
      <c r="F40" s="666">
        <f>BCKetQuaHoatDong_06028!F55</f>
        <v>2118817045</v>
      </c>
    </row>
    <row r="41" spans="1:6" ht="15" customHeight="1">
      <c r="A41" s="666" t="s">
        <v>806</v>
      </c>
      <c r="B41" s="666" t="s">
        <v>1144</v>
      </c>
      <c r="C41" s="666" t="s">
        <v>736</v>
      </c>
      <c r="D41" s="666">
        <f>BCKetQuaHoatDong_06028!D56</f>
        <v>-24560220645</v>
      </c>
      <c r="E41" s="666">
        <f>BCKetQuaHoatDong_06028!E56</f>
        <v>11414534791</v>
      </c>
      <c r="F41" s="666">
        <f>BCKetQuaHoatDong_06028!F56</f>
        <v>-24560220645</v>
      </c>
    </row>
    <row r="42" spans="1:6" ht="15" customHeight="1">
      <c r="A42" s="665" t="s">
        <v>116</v>
      </c>
      <c r="B42" s="665" t="s">
        <v>1145</v>
      </c>
      <c r="C42" s="665" t="s">
        <v>738</v>
      </c>
      <c r="D42" s="665">
        <f>BCKetQuaHoatDong_06028!D57</f>
        <v>-21464260180</v>
      </c>
      <c r="E42" s="665">
        <f>BCKetQuaHoatDong_06028!E57</f>
        <v>28149096718</v>
      </c>
      <c r="F42" s="665">
        <f>BCKetQuaHoatDong_06028!F57</f>
        <v>-21464260180</v>
      </c>
    </row>
    <row r="43" spans="1:6" ht="15" customHeight="1">
      <c r="A43" s="665" t="s">
        <v>72</v>
      </c>
      <c r="B43" s="665" t="s">
        <v>1146</v>
      </c>
      <c r="C43" s="665" t="s">
        <v>742</v>
      </c>
      <c r="D43" s="665">
        <f>BCKetQuaHoatDong_06028!D58</f>
        <v>117220725865</v>
      </c>
      <c r="E43" s="665">
        <f>BCKetQuaHoatDong_06028!E58</f>
        <v>83573284315</v>
      </c>
      <c r="F43" s="665">
        <f>BCKetQuaHoatDong_06028!F58</f>
        <v>117220725865</v>
      </c>
    </row>
    <row r="44" spans="1:6" ht="15" customHeight="1">
      <c r="A44" s="665" t="s">
        <v>117</v>
      </c>
      <c r="B44" s="665" t="s">
        <v>1147</v>
      </c>
      <c r="C44" s="665" t="s">
        <v>745</v>
      </c>
      <c r="D44" s="665">
        <f>BCKetQuaHoatDong_06028!D59</f>
        <v>-39690754987</v>
      </c>
      <c r="E44" s="665">
        <f>BCKetQuaHoatDong_06028!E59</f>
        <v>33647441550</v>
      </c>
      <c r="F44" s="665">
        <f>BCKetQuaHoatDong_06028!F59</f>
        <v>-39690754987</v>
      </c>
    </row>
    <row r="45" spans="1:6" ht="15" customHeight="1">
      <c r="A45" s="666" t="s">
        <v>801</v>
      </c>
      <c r="B45" s="666" t="s">
        <v>1148</v>
      </c>
      <c r="C45" s="666" t="s">
        <v>752</v>
      </c>
      <c r="D45" s="666">
        <f>BCKetQuaHoatDong_06028!D61</f>
        <v>-21464260180</v>
      </c>
      <c r="E45" s="666">
        <f>BCKetQuaHoatDong_06028!E61</f>
        <v>28149096718</v>
      </c>
      <c r="F45" s="666">
        <f>BCKetQuaHoatDong_06028!F61</f>
        <v>-21464260180</v>
      </c>
    </row>
    <row r="46" spans="1:6" ht="15" customHeight="1">
      <c r="A46" s="666" t="s">
        <v>806</v>
      </c>
      <c r="B46" s="666" t="s">
        <v>1149</v>
      </c>
      <c r="C46" s="666" t="s">
        <v>755</v>
      </c>
      <c r="D46" s="666">
        <f>BCKetQuaHoatDong_06028!D62</f>
        <v>0</v>
      </c>
      <c r="E46" s="666">
        <f>BCKetQuaHoatDong_06028!E62</f>
        <v>-3349604890</v>
      </c>
      <c r="F46" s="666">
        <f>BCKetQuaHoatDong_06028!F62</f>
        <v>0</v>
      </c>
    </row>
    <row r="47" spans="1:6" ht="15" customHeight="1">
      <c r="A47" s="666" t="s">
        <v>810</v>
      </c>
      <c r="B47" s="666" t="s">
        <v>1150</v>
      </c>
      <c r="C47" s="666" t="s">
        <v>758</v>
      </c>
      <c r="D47" s="666">
        <f>BCKetQuaHoatDong_06028!D63</f>
        <v>-18226494807</v>
      </c>
      <c r="E47" s="666">
        <f>BCKetQuaHoatDong_06028!E63</f>
        <v>8847949722</v>
      </c>
      <c r="F47" s="666">
        <f>BCKetQuaHoatDong_06028!F63</f>
        <v>-18226494807</v>
      </c>
    </row>
    <row r="48" spans="1:6" ht="15" customHeight="1">
      <c r="A48" s="665" t="s">
        <v>763</v>
      </c>
      <c r="B48" s="665" t="s">
        <v>1151</v>
      </c>
      <c r="C48" s="665" t="s">
        <v>765</v>
      </c>
      <c r="D48" s="665">
        <f>BCKetQuaHoatDong_06028!D66</f>
        <v>77529970878</v>
      </c>
      <c r="E48" s="665">
        <f>BCKetQuaHoatDong_06028!E66</f>
        <v>117220725865</v>
      </c>
      <c r="F48" s="665">
        <f>BCKetQuaHoatDong_06028!F66</f>
        <v>77529970878</v>
      </c>
    </row>
    <row r="49" spans="1:6" ht="15" customHeight="1">
      <c r="A49" s="665" t="s">
        <v>928</v>
      </c>
      <c r="B49" s="665" t="s">
        <v>1152</v>
      </c>
      <c r="C49" s="665" t="s">
        <v>930</v>
      </c>
      <c r="D49" s="665">
        <f>BCKetQuaHoatDong_06028!D67</f>
        <v>-21464260180</v>
      </c>
      <c r="E49" s="665">
        <f>BCKetQuaHoatDong_06028!E67</f>
        <v>28149096718</v>
      </c>
      <c r="F49" s="665">
        <f>BCKetQuaHoatDong_06028!F67</f>
        <v>0</v>
      </c>
    </row>
    <row r="50" spans="1:6" ht="15" customHeight="1">
      <c r="A50" s="666" t="s">
        <v>970</v>
      </c>
      <c r="B50" s="666" t="s">
        <v>1153</v>
      </c>
      <c r="C50" s="666" t="s">
        <v>1154</v>
      </c>
      <c r="D50" s="672">
        <f>BCKetQuaHoatDong_06028!D68</f>
        <v>-0.20459927492436666</v>
      </c>
      <c r="E50" s="672">
        <f>BCKetQuaHoatDong_06028!E68</f>
        <v>0.27892998267062663</v>
      </c>
      <c r="F50" s="666" t="s">
        <v>970</v>
      </c>
    </row>
    <row r="51" spans="1:6" ht="15" customHeight="1">
      <c r="A51" s="667" t="s">
        <v>970</v>
      </c>
      <c r="B51" s="667" t="s">
        <v>970</v>
      </c>
      <c r="C51" s="667" t="s">
        <v>970</v>
      </c>
      <c r="D51" s="667" t="s">
        <v>970</v>
      </c>
      <c r="E51" s="667" t="s">
        <v>970</v>
      </c>
      <c r="F51" s="667" t="s">
        <v>970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44"/>
  <sheetViews>
    <sheetView workbookViewId="0">
      <selection activeCell="D2" sqref="D2:F43"/>
    </sheetView>
  </sheetViews>
  <sheetFormatPr defaultRowHeight="12.75"/>
  <cols>
    <col min="1" max="1" width="6.85546875" customWidth="1"/>
    <col min="2" max="2" width="41.7109375" customWidth="1"/>
    <col min="3" max="3" width="10.28515625" customWidth="1"/>
    <col min="4" max="4" width="13.85546875" customWidth="1"/>
    <col min="5" max="5" width="14.57031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664" t="s">
        <v>77</v>
      </c>
      <c r="B1" s="664" t="s">
        <v>78</v>
      </c>
      <c r="C1" s="664" t="s">
        <v>1090</v>
      </c>
      <c r="D1" s="664" t="s">
        <v>1091</v>
      </c>
      <c r="E1" s="664" t="s">
        <v>1092</v>
      </c>
      <c r="F1" s="664" t="s">
        <v>1093</v>
      </c>
    </row>
    <row r="2" spans="1:6" ht="15" customHeight="1">
      <c r="A2" s="665" t="s">
        <v>51</v>
      </c>
      <c r="B2" s="665" t="s">
        <v>1094</v>
      </c>
      <c r="C2" s="665" t="s">
        <v>84</v>
      </c>
      <c r="D2" s="665" t="s">
        <v>970</v>
      </c>
      <c r="E2" s="665" t="s">
        <v>970</v>
      </c>
      <c r="F2" s="665" t="s">
        <v>970</v>
      </c>
    </row>
    <row r="3" spans="1:6" ht="15" customHeight="1">
      <c r="A3" s="666" t="s">
        <v>85</v>
      </c>
      <c r="B3" s="666" t="s">
        <v>1095</v>
      </c>
      <c r="C3" s="666" t="s">
        <v>86</v>
      </c>
      <c r="D3" s="666">
        <f>VLOOKUP(C3,BCTaiSan_06027!$C18:$F69,2,0)</f>
        <v>16164663074</v>
      </c>
      <c r="E3" s="666">
        <f>VLOOKUP(C3,BCTaiSan_06027!$C18:$F69,3,0)</f>
        <v>22891611972</v>
      </c>
      <c r="F3" s="666">
        <f>VLOOKUP(C3,BCTaiSan_06027!$C18:$F69,4,0)/100</f>
        <v>0.70613913488363744</v>
      </c>
    </row>
    <row r="4" spans="1:6" ht="15" customHeight="1">
      <c r="A4" s="666" t="s">
        <v>970</v>
      </c>
      <c r="B4" s="666" t="s">
        <v>1096</v>
      </c>
      <c r="C4" s="666" t="s">
        <v>87</v>
      </c>
      <c r="D4" s="666" t="s">
        <v>970</v>
      </c>
      <c r="E4" s="666" t="s">
        <v>970</v>
      </c>
      <c r="F4" s="666" t="s">
        <v>970</v>
      </c>
    </row>
    <row r="5" spans="1:6" ht="15" customHeight="1">
      <c r="A5" s="666" t="s">
        <v>1097</v>
      </c>
      <c r="B5" s="666" t="s">
        <v>1097</v>
      </c>
      <c r="C5" s="666" t="s">
        <v>1097</v>
      </c>
      <c r="D5" s="666" t="s">
        <v>1097</v>
      </c>
      <c r="E5" s="666" t="s">
        <v>1097</v>
      </c>
      <c r="F5" s="666" t="s">
        <v>1097</v>
      </c>
    </row>
    <row r="6" spans="1:6" ht="15" customHeight="1">
      <c r="A6" s="666" t="s">
        <v>970</v>
      </c>
      <c r="B6" s="666" t="s">
        <v>1098</v>
      </c>
      <c r="C6" s="666" t="s">
        <v>88</v>
      </c>
      <c r="D6" s="666">
        <f>BCTaiSan_06027!D21</f>
        <v>16164663074</v>
      </c>
      <c r="E6" s="666">
        <f>BCTaiSan_06027!E21</f>
        <v>5656890237</v>
      </c>
      <c r="F6" s="666">
        <f>BCTaiSan_06027!F21/100</f>
        <v>2.8575175399854591</v>
      </c>
    </row>
    <row r="7" spans="1:6" ht="15" customHeight="1">
      <c r="A7" s="666" t="s">
        <v>1097</v>
      </c>
      <c r="B7" s="670" t="s">
        <v>1119</v>
      </c>
      <c r="C7" s="666">
        <v>2204</v>
      </c>
      <c r="D7" s="666">
        <f>BCTaiSan_06027!D25</f>
        <v>0</v>
      </c>
      <c r="E7" s="666">
        <f>BCTaiSan_06027!E25</f>
        <v>17234721735</v>
      </c>
      <c r="F7" s="666">
        <f>BCTaiSan_06027!F25/100</f>
        <v>0</v>
      </c>
    </row>
    <row r="8" spans="1:6" ht="15" customHeight="1">
      <c r="A8" s="666" t="s">
        <v>90</v>
      </c>
      <c r="B8" s="666" t="s">
        <v>1099</v>
      </c>
      <c r="C8" s="666" t="s">
        <v>91</v>
      </c>
      <c r="D8" s="666">
        <f>BCTaiSan_06027!D26</f>
        <v>76447860698</v>
      </c>
      <c r="E8" s="666">
        <f>BCTaiSan_06027!E26</f>
        <v>92688070600</v>
      </c>
      <c r="F8" s="666">
        <f>BCTaiSan_06027!F26/100</f>
        <v>0.82478640674175385</v>
      </c>
    </row>
    <row r="9" spans="1:6" ht="15" customHeight="1">
      <c r="A9" s="666" t="s">
        <v>1097</v>
      </c>
      <c r="B9" s="666" t="s">
        <v>1097</v>
      </c>
      <c r="C9" s="666" t="s">
        <v>1097</v>
      </c>
      <c r="D9" s="666" t="s">
        <v>1097</v>
      </c>
      <c r="E9" s="666" t="s">
        <v>1097</v>
      </c>
      <c r="F9" s="666" t="s">
        <v>1097</v>
      </c>
    </row>
    <row r="10" spans="1:6" ht="15" customHeight="1">
      <c r="A10" s="666"/>
      <c r="B10" s="666"/>
      <c r="C10" s="666"/>
      <c r="D10" s="666" t="s">
        <v>970</v>
      </c>
      <c r="E10" s="666" t="s">
        <v>970</v>
      </c>
      <c r="F10" s="666" t="s">
        <v>970</v>
      </c>
    </row>
    <row r="11" spans="1:6" ht="15" customHeight="1">
      <c r="A11" s="666" t="s">
        <v>92</v>
      </c>
      <c r="B11" s="666" t="s">
        <v>1100</v>
      </c>
      <c r="C11" s="666" t="s">
        <v>675</v>
      </c>
      <c r="D11" s="666"/>
      <c r="E11" s="666"/>
      <c r="F11" s="666"/>
    </row>
    <row r="12" spans="1:6" ht="15" customHeight="1">
      <c r="A12" s="666" t="s">
        <v>1097</v>
      </c>
      <c r="B12" s="666" t="s">
        <v>1097</v>
      </c>
      <c r="C12" s="666" t="s">
        <v>1097</v>
      </c>
      <c r="D12" s="666" t="s">
        <v>1097</v>
      </c>
      <c r="E12" s="666" t="s">
        <v>1097</v>
      </c>
      <c r="F12" s="666" t="s">
        <v>1097</v>
      </c>
    </row>
    <row r="13" spans="1:6" ht="15" customHeight="1">
      <c r="A13" s="666" t="s">
        <v>94</v>
      </c>
      <c r="B13" s="666" t="s">
        <v>1101</v>
      </c>
      <c r="C13" s="666" t="s">
        <v>93</v>
      </c>
      <c r="D13" s="666">
        <f>BCTaiSan_06027!D33</f>
        <v>204000000</v>
      </c>
      <c r="E13" s="666">
        <f>BCTaiSan_06027!E33</f>
        <v>379096197</v>
      </c>
      <c r="F13" s="666">
        <f>BCTaiSan_06027!F33/100</f>
        <v>0.53812199018182183</v>
      </c>
    </row>
    <row r="14" spans="1:6" ht="15" customHeight="1">
      <c r="A14" s="666" t="s">
        <v>1097</v>
      </c>
      <c r="B14" s="666" t="s">
        <v>1097</v>
      </c>
      <c r="C14" s="666" t="s">
        <v>1097</v>
      </c>
      <c r="D14" s="666" t="s">
        <v>1097</v>
      </c>
      <c r="E14" s="666" t="s">
        <v>1097</v>
      </c>
      <c r="F14" s="666" t="s">
        <v>1097</v>
      </c>
    </row>
    <row r="15" spans="1:6" ht="15" customHeight="1">
      <c r="A15" s="666"/>
      <c r="B15" s="666"/>
      <c r="C15" s="666"/>
      <c r="D15" s="666"/>
      <c r="E15" s="666"/>
      <c r="F15" s="666"/>
    </row>
    <row r="16" spans="1:6" ht="15" customHeight="1">
      <c r="A16" s="666" t="s">
        <v>96</v>
      </c>
      <c r="B16" s="666" t="s">
        <v>1102</v>
      </c>
      <c r="C16" s="666" t="s">
        <v>95</v>
      </c>
      <c r="D16" s="666">
        <f>BCTaiSan_06027!D36</f>
        <v>356064818</v>
      </c>
      <c r="E16" s="666">
        <f>BCTaiSan_06027!E36</f>
        <v>283391640</v>
      </c>
      <c r="F16" s="666">
        <f>BCTaiSan_06027!F36/100</f>
        <v>1.2564407969127107</v>
      </c>
    </row>
    <row r="17" spans="1:6" ht="15" customHeight="1">
      <c r="A17" s="666" t="s">
        <v>1097</v>
      </c>
      <c r="B17" s="666" t="s">
        <v>1097</v>
      </c>
      <c r="C17" s="666" t="s">
        <v>1097</v>
      </c>
      <c r="D17" s="666" t="s">
        <v>1097</v>
      </c>
      <c r="E17" s="666" t="s">
        <v>1097</v>
      </c>
      <c r="F17" s="666" t="s">
        <v>1097</v>
      </c>
    </row>
    <row r="18" spans="1:6" ht="15" customHeight="1">
      <c r="A18" s="666"/>
      <c r="B18" s="666"/>
      <c r="C18" s="666"/>
      <c r="D18" s="666"/>
      <c r="E18" s="666"/>
      <c r="F18" s="666"/>
    </row>
    <row r="19" spans="1:6" ht="15" customHeight="1">
      <c r="A19" s="666" t="s">
        <v>98</v>
      </c>
      <c r="B19" s="666" t="s">
        <v>1103</v>
      </c>
      <c r="C19" s="666" t="s">
        <v>677</v>
      </c>
      <c r="D19" s="666"/>
      <c r="E19" s="666"/>
      <c r="F19" s="666"/>
    </row>
    <row r="20" spans="1:6" ht="15" customHeight="1">
      <c r="A20" s="666" t="s">
        <v>1097</v>
      </c>
      <c r="B20" s="666" t="s">
        <v>1097</v>
      </c>
      <c r="C20" s="666" t="s">
        <v>1097</v>
      </c>
      <c r="D20" s="666" t="s">
        <v>1097</v>
      </c>
      <c r="E20" s="666" t="s">
        <v>1097</v>
      </c>
      <c r="F20" s="666" t="s">
        <v>1097</v>
      </c>
    </row>
    <row r="21" spans="1:6" ht="15" customHeight="1">
      <c r="A21" s="666" t="s">
        <v>100</v>
      </c>
      <c r="B21" s="666" t="s">
        <v>1104</v>
      </c>
      <c r="C21" s="666" t="s">
        <v>97</v>
      </c>
      <c r="D21" s="666">
        <f>BCTaiSan_06027!D39</f>
        <v>804791000</v>
      </c>
      <c r="E21" s="666">
        <f>BCTaiSan_06027!E39</f>
        <v>2501342350</v>
      </c>
      <c r="F21" s="666">
        <f>BCTaiSan_06027!F39/100</f>
        <v>0.32174364296834457</v>
      </c>
    </row>
    <row r="22" spans="1:6" ht="15" customHeight="1">
      <c r="A22" s="666" t="s">
        <v>1097</v>
      </c>
      <c r="B22" s="666" t="s">
        <v>1097</v>
      </c>
      <c r="C22" s="666" t="s">
        <v>1097</v>
      </c>
      <c r="D22" s="666" t="s">
        <v>1097</v>
      </c>
      <c r="E22" s="666" t="s">
        <v>1097</v>
      </c>
      <c r="F22" s="666" t="s">
        <v>1097</v>
      </c>
    </row>
    <row r="23" spans="1:6" ht="15" customHeight="1">
      <c r="A23" s="666"/>
      <c r="B23" s="666"/>
      <c r="C23" s="666"/>
      <c r="D23" s="666" t="s">
        <v>970</v>
      </c>
      <c r="E23" s="666" t="s">
        <v>970</v>
      </c>
      <c r="F23" s="666" t="s">
        <v>970</v>
      </c>
    </row>
    <row r="24" spans="1:6" ht="15" customHeight="1">
      <c r="A24" s="666" t="s">
        <v>102</v>
      </c>
      <c r="B24" s="666" t="s">
        <v>1105</v>
      </c>
      <c r="C24" s="666" t="s">
        <v>99</v>
      </c>
      <c r="D24" s="666">
        <f>BCTaiSan_06027!D40</f>
        <v>0</v>
      </c>
      <c r="E24" s="666">
        <f>BCTaiSan_06027!E40</f>
        <v>0</v>
      </c>
      <c r="F24" s="666">
        <f>BCTaiSan_06027!F40/100</f>
        <v>0</v>
      </c>
    </row>
    <row r="25" spans="1:6" ht="15" customHeight="1">
      <c r="A25" s="666" t="s">
        <v>1097</v>
      </c>
      <c r="B25" s="666" t="s">
        <v>1097</v>
      </c>
      <c r="C25" s="666" t="s">
        <v>1097</v>
      </c>
      <c r="D25" s="666" t="s">
        <v>1097</v>
      </c>
      <c r="E25" s="666" t="s">
        <v>1097</v>
      </c>
      <c r="F25" s="666" t="s">
        <v>1097</v>
      </c>
    </row>
    <row r="26" spans="1:6" ht="15" customHeight="1">
      <c r="A26" s="666"/>
      <c r="B26" s="666"/>
      <c r="C26" s="666"/>
      <c r="D26" s="666"/>
      <c r="E26" s="666"/>
      <c r="F26" s="666"/>
    </row>
    <row r="27" spans="1:6" ht="15" customHeight="1">
      <c r="A27" s="666" t="s">
        <v>1106</v>
      </c>
      <c r="B27" s="666" t="s">
        <v>1107</v>
      </c>
      <c r="C27" s="666" t="s">
        <v>101</v>
      </c>
      <c r="D27" s="666">
        <f>BCTaiSan_06027!D41</f>
        <v>0</v>
      </c>
      <c r="E27" s="666">
        <f>BCTaiSan_06027!E41</f>
        <v>0</v>
      </c>
      <c r="F27" s="666">
        <f>BCTaiSan_06027!F41</f>
        <v>0</v>
      </c>
    </row>
    <row r="28" spans="1:6" ht="15" customHeight="1">
      <c r="A28" s="666" t="s">
        <v>1097</v>
      </c>
      <c r="B28" s="666" t="s">
        <v>1097</v>
      </c>
      <c r="C28" s="666" t="s">
        <v>1097</v>
      </c>
      <c r="D28" s="666" t="s">
        <v>1097</v>
      </c>
      <c r="E28" s="666" t="s">
        <v>1097</v>
      </c>
      <c r="F28" s="666" t="s">
        <v>1097</v>
      </c>
    </row>
    <row r="29" spans="1:6" ht="15" customHeight="1">
      <c r="A29" s="666"/>
      <c r="B29" s="666"/>
      <c r="C29" s="666"/>
      <c r="D29" s="666"/>
      <c r="E29" s="666"/>
      <c r="F29" s="666"/>
    </row>
    <row r="30" spans="1:6" ht="15" customHeight="1">
      <c r="A30" s="666" t="s">
        <v>1108</v>
      </c>
      <c r="B30" s="666" t="s">
        <v>1109</v>
      </c>
      <c r="C30" s="666" t="s">
        <v>103</v>
      </c>
      <c r="D30" s="666">
        <f>BCTaiSan_06027!D42</f>
        <v>93977379590</v>
      </c>
      <c r="E30" s="666">
        <f>BCTaiSan_06027!E42</f>
        <v>118743512759</v>
      </c>
      <c r="F30" s="666">
        <f>BCTaiSan_06027!F42/100</f>
        <v>0.79143169514224354</v>
      </c>
    </row>
    <row r="31" spans="1:6" ht="15" customHeight="1">
      <c r="A31" s="665" t="s">
        <v>61</v>
      </c>
      <c r="B31" s="665" t="s">
        <v>1110</v>
      </c>
      <c r="C31" s="665" t="s">
        <v>104</v>
      </c>
      <c r="D31" s="665" t="s">
        <v>970</v>
      </c>
      <c r="E31" s="665" t="s">
        <v>970</v>
      </c>
      <c r="F31" s="665" t="s">
        <v>970</v>
      </c>
    </row>
    <row r="32" spans="1:6" ht="15" customHeight="1">
      <c r="A32" s="666" t="s">
        <v>105</v>
      </c>
      <c r="B32" s="666" t="s">
        <v>1111</v>
      </c>
      <c r="C32" s="666" t="s">
        <v>681</v>
      </c>
      <c r="D32" s="666"/>
      <c r="E32" s="666"/>
      <c r="F32" s="666"/>
    </row>
    <row r="33" spans="1:6" ht="15" customHeight="1">
      <c r="A33" s="666" t="s">
        <v>1097</v>
      </c>
      <c r="B33" s="666" t="s">
        <v>1097</v>
      </c>
      <c r="C33" s="666" t="s">
        <v>1097</v>
      </c>
      <c r="D33" s="666" t="s">
        <v>1097</v>
      </c>
      <c r="E33" s="666" t="s">
        <v>1097</v>
      </c>
      <c r="F33" s="666" t="s">
        <v>1097</v>
      </c>
    </row>
    <row r="34" spans="1:6" ht="15" customHeight="1">
      <c r="A34" s="666" t="s">
        <v>107</v>
      </c>
      <c r="B34" s="666" t="s">
        <v>1112</v>
      </c>
      <c r="C34" s="666" t="s">
        <v>106</v>
      </c>
      <c r="D34" s="666">
        <f>BCTaiSan_06027!D44</f>
        <v>741110</v>
      </c>
      <c r="E34" s="666">
        <f>BCTaiSan_06027!E44</f>
        <v>649873350</v>
      </c>
      <c r="F34" s="666">
        <f>BCTaiSan_06027!F44/100</f>
        <v>1.1403914316535674E-3</v>
      </c>
    </row>
    <row r="35" spans="1:6" ht="15" customHeight="1">
      <c r="A35" s="666" t="s">
        <v>1097</v>
      </c>
      <c r="B35" s="666" t="s">
        <v>1097</v>
      </c>
      <c r="C35" s="666" t="s">
        <v>1097</v>
      </c>
      <c r="D35" s="666" t="s">
        <v>1097</v>
      </c>
      <c r="E35" s="666" t="s">
        <v>1097</v>
      </c>
      <c r="F35" s="666" t="s">
        <v>1097</v>
      </c>
    </row>
    <row r="36" spans="1:6" ht="15" customHeight="1">
      <c r="A36" s="666"/>
      <c r="B36" s="666"/>
      <c r="C36" s="666"/>
      <c r="D36" s="666" t="s">
        <v>970</v>
      </c>
      <c r="E36" s="666" t="s">
        <v>970</v>
      </c>
      <c r="F36" s="666" t="s">
        <v>970</v>
      </c>
    </row>
    <row r="37" spans="1:6" ht="15" customHeight="1">
      <c r="A37" s="666" t="s">
        <v>109</v>
      </c>
      <c r="B37" s="666" t="s">
        <v>1113</v>
      </c>
      <c r="C37" s="666" t="s">
        <v>108</v>
      </c>
      <c r="D37" s="666">
        <f>BCTaiSan_06027!D45</f>
        <v>16446667602</v>
      </c>
      <c r="E37" s="666">
        <f>BCTaiSan_06027!E45</f>
        <v>872913544</v>
      </c>
      <c r="F37" s="666">
        <f>BCTaiSan_06027!F45/100</f>
        <v>18.841118590777647</v>
      </c>
    </row>
    <row r="38" spans="1:6" ht="15" customHeight="1">
      <c r="A38" s="666" t="s">
        <v>1097</v>
      </c>
      <c r="B38" s="666" t="s">
        <v>1097</v>
      </c>
      <c r="C38" s="666" t="s">
        <v>1097</v>
      </c>
      <c r="D38" s="666" t="s">
        <v>1097</v>
      </c>
      <c r="E38" s="666" t="s">
        <v>1097</v>
      </c>
      <c r="F38" s="666" t="s">
        <v>1097</v>
      </c>
    </row>
    <row r="39" spans="1:6" ht="15" customHeight="1">
      <c r="A39" s="666"/>
      <c r="B39" s="666"/>
      <c r="C39" s="666"/>
      <c r="D39" s="666"/>
      <c r="E39" s="666"/>
      <c r="F39" s="666"/>
    </row>
    <row r="40" spans="1:6" ht="15" customHeight="1">
      <c r="A40" s="666" t="s">
        <v>1114</v>
      </c>
      <c r="B40" s="666" t="s">
        <v>1115</v>
      </c>
      <c r="C40" s="666" t="s">
        <v>110</v>
      </c>
      <c r="D40" s="666">
        <f>BCTaiSan_06027!D66</f>
        <v>16447408712</v>
      </c>
      <c r="E40" s="666">
        <f>BCTaiSan_06027!E66</f>
        <v>1522786894</v>
      </c>
      <c r="F40" s="666">
        <f>BCTaiSan_06027!F66/100</f>
        <v>10.800860433462596</v>
      </c>
    </row>
    <row r="41" spans="1:6" ht="15" customHeight="1">
      <c r="A41" s="666" t="s">
        <v>970</v>
      </c>
      <c r="B41" s="666" t="s">
        <v>1116</v>
      </c>
      <c r="C41" s="666" t="s">
        <v>111</v>
      </c>
      <c r="D41" s="666">
        <f>BCTaiSan_06027!D67</f>
        <v>77529970878</v>
      </c>
      <c r="E41" s="666">
        <f>BCTaiSan_06027!E67</f>
        <v>117220725865</v>
      </c>
      <c r="F41" s="666">
        <f>BCTaiSan_06027!F67/100</f>
        <v>0.66140155937346112</v>
      </c>
    </row>
    <row r="42" spans="1:6" ht="15" customHeight="1">
      <c r="A42" s="666" t="s">
        <v>970</v>
      </c>
      <c r="B42" s="666" t="s">
        <v>1117</v>
      </c>
      <c r="C42" s="666" t="s">
        <v>112</v>
      </c>
      <c r="D42" s="666">
        <f>BCTaiSan_06027!D68</f>
        <v>5737082.5600000005</v>
      </c>
      <c r="E42" s="666">
        <f>BCTaiSan_06027!E68</f>
        <v>7071151.75</v>
      </c>
      <c r="F42" s="666">
        <f>BCTaiSan_06027!F68/100</f>
        <v>0.81133636539478871</v>
      </c>
    </row>
    <row r="43" spans="1:6" ht="15" customHeight="1">
      <c r="A43" s="666" t="s">
        <v>970</v>
      </c>
      <c r="B43" s="666" t="s">
        <v>1118</v>
      </c>
      <c r="C43" s="666" t="s">
        <v>113</v>
      </c>
      <c r="D43" s="666">
        <f>BCTaiSan_06027!D69</f>
        <v>13513.83</v>
      </c>
      <c r="E43" s="666">
        <f>BCTaiSan_06027!E69</f>
        <v>16577.32</v>
      </c>
      <c r="F43" s="666">
        <f>BCTaiSan_06027!F69/100</f>
        <v>0.81520041550770306</v>
      </c>
    </row>
    <row r="44" spans="1:6" ht="15" customHeight="1">
      <c r="A44" s="667" t="s">
        <v>970</v>
      </c>
      <c r="B44" s="667" t="s">
        <v>970</v>
      </c>
      <c r="C44" s="667" t="s">
        <v>970</v>
      </c>
      <c r="D44" s="667" t="s">
        <v>970</v>
      </c>
      <c r="E44" s="667" t="s">
        <v>970</v>
      </c>
      <c r="F44" s="667" t="s">
        <v>970</v>
      </c>
    </row>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44"/>
  <sheetViews>
    <sheetView view="pageBreakPreview" topLeftCell="A13" zoomScaleNormal="100" zoomScaleSheetLayoutView="100" workbookViewId="0">
      <selection activeCell="E17" sqref="E17"/>
    </sheetView>
  </sheetViews>
  <sheetFormatPr defaultColWidth="4.7109375" defaultRowHeight="15"/>
  <cols>
    <col min="1" max="1" width="3.7109375" style="615" customWidth="1"/>
    <col min="2" max="2" width="4.7109375" style="615" customWidth="1"/>
    <col min="3" max="3" width="46" style="615" customWidth="1"/>
    <col min="4" max="4" width="17.5703125" style="615" customWidth="1"/>
    <col min="5" max="5" width="24.5703125" style="616" customWidth="1"/>
    <col min="6" max="6" width="30.28515625" style="616" customWidth="1"/>
    <col min="7" max="7" width="2.7109375" style="615" customWidth="1"/>
    <col min="8" max="8" width="21.85546875" style="615" customWidth="1"/>
    <col min="9" max="10" width="20.7109375" style="615" bestFit="1" customWidth="1"/>
    <col min="11" max="254" width="9.140625" style="615" customWidth="1"/>
    <col min="255" max="255" width="2.85546875" style="615" customWidth="1"/>
    <col min="256" max="16384" width="4.7109375" style="615"/>
  </cols>
  <sheetData>
    <row r="1" spans="1:7" s="654" customFormat="1" ht="24.75" customHeight="1">
      <c r="A1" s="694" t="s">
        <v>960</v>
      </c>
      <c r="B1" s="744"/>
      <c r="C1" s="744"/>
      <c r="D1" s="744"/>
      <c r="E1" s="744"/>
      <c r="F1" s="744"/>
      <c r="G1" s="499"/>
    </row>
    <row r="2" spans="1:7" s="654" customFormat="1" ht="33" customHeight="1">
      <c r="A2" s="695" t="s">
        <v>155</v>
      </c>
      <c r="B2" s="695"/>
      <c r="C2" s="695"/>
      <c r="D2" s="695"/>
      <c r="E2" s="695"/>
      <c r="F2" s="695"/>
      <c r="G2" s="499"/>
    </row>
    <row r="3" spans="1:7" s="654" customFormat="1" ht="12.75" customHeight="1">
      <c r="A3" s="696" t="s">
        <v>959</v>
      </c>
      <c r="B3" s="696"/>
      <c r="C3" s="696"/>
      <c r="D3" s="696"/>
      <c r="E3" s="696"/>
      <c r="F3" s="696"/>
      <c r="G3" s="696"/>
    </row>
    <row r="4" spans="1:7" s="654" customFormat="1" ht="24" customHeight="1">
      <c r="A4" s="696"/>
      <c r="B4" s="696"/>
      <c r="C4" s="696"/>
      <c r="D4" s="696"/>
      <c r="E4" s="696"/>
      <c r="F4" s="696"/>
      <c r="G4" s="696"/>
    </row>
    <row r="5" spans="1:7" s="654" customFormat="1">
      <c r="A5" s="613"/>
      <c r="B5" s="613"/>
      <c r="C5" s="613"/>
      <c r="D5" s="613"/>
      <c r="E5" s="613"/>
      <c r="F5" s="613"/>
      <c r="G5" s="613"/>
    </row>
    <row r="6" spans="1:7" s="654" customFormat="1" ht="12.75">
      <c r="A6" s="697" t="str">
        <f>BCThuNhap_06203!A5</f>
        <v>Năm 2022/ Year 2022</v>
      </c>
      <c r="B6" s="697"/>
      <c r="C6" s="697"/>
      <c r="D6" s="697"/>
      <c r="E6" s="697"/>
      <c r="F6" s="697"/>
      <c r="G6" s="697"/>
    </row>
    <row r="7" spans="1:7" s="654" customFormat="1" ht="12.75">
      <c r="A7" s="614"/>
      <c r="B7" s="614"/>
      <c r="C7" s="614"/>
      <c r="D7" s="614"/>
      <c r="E7" s="614"/>
      <c r="F7" s="499"/>
      <c r="G7" s="499"/>
    </row>
    <row r="8" spans="1:7" s="654" customFormat="1" ht="31.5" customHeight="1">
      <c r="A8" s="745" t="s">
        <v>955</v>
      </c>
      <c r="B8" s="745"/>
      <c r="C8" s="745"/>
      <c r="D8" s="740" t="s">
        <v>954</v>
      </c>
      <c r="E8" s="746"/>
      <c r="F8" s="746"/>
      <c r="G8" s="746"/>
    </row>
    <row r="9" spans="1:7" s="654" customFormat="1" ht="30.75" customHeight="1">
      <c r="A9" s="740" t="s">
        <v>958</v>
      </c>
      <c r="B9" s="740"/>
      <c r="C9" s="740"/>
      <c r="D9" s="741" t="s">
        <v>957</v>
      </c>
      <c r="E9" s="745"/>
      <c r="F9" s="745"/>
      <c r="G9" s="745"/>
    </row>
    <row r="10" spans="1:7" s="654" customFormat="1" ht="25.5" customHeight="1">
      <c r="A10" s="740" t="s">
        <v>505</v>
      </c>
      <c r="B10" s="740"/>
      <c r="C10" s="740"/>
      <c r="D10" s="741" t="s">
        <v>615</v>
      </c>
      <c r="E10" s="741"/>
      <c r="F10" s="741"/>
      <c r="G10" s="658"/>
    </row>
    <row r="11" spans="1:7" s="654" customFormat="1" ht="18.75" customHeight="1">
      <c r="A11" s="742" t="s">
        <v>506</v>
      </c>
      <c r="B11" s="742"/>
      <c r="C11" s="742"/>
      <c r="D11" s="743" t="s">
        <v>956</v>
      </c>
      <c r="E11" s="743"/>
      <c r="F11" s="743"/>
      <c r="G11" s="743"/>
    </row>
    <row r="12" spans="1:7" s="654" customFormat="1" ht="12.75">
      <c r="A12" s="657" t="s">
        <v>157</v>
      </c>
      <c r="B12" s="653"/>
      <c r="C12" s="652"/>
      <c r="D12" s="656" t="str">
        <f>BCThuNhap_06203!B13</f>
        <v>Ngày 30 tháng 01 năm 2023</v>
      </c>
      <c r="E12" s="655"/>
      <c r="F12" s="622"/>
      <c r="G12" s="622"/>
    </row>
    <row r="13" spans="1:7" s="617" customFormat="1" ht="12.75">
      <c r="A13" s="653" t="s">
        <v>158</v>
      </c>
      <c r="B13" s="653"/>
      <c r="C13" s="652"/>
      <c r="D13" s="651">
        <f>BCThuNhap_06203!B14</f>
        <v>44956</v>
      </c>
      <c r="E13" s="621"/>
      <c r="F13" s="622"/>
      <c r="G13" s="622"/>
    </row>
    <row r="14" spans="1:7" s="617" customFormat="1" ht="12.75">
      <c r="A14" s="493"/>
      <c r="B14" s="493"/>
      <c r="C14" s="493"/>
      <c r="D14" s="493"/>
      <c r="E14" s="650"/>
      <c r="F14" s="650"/>
      <c r="G14" s="493"/>
    </row>
    <row r="15" spans="1:7" s="617" customFormat="1" ht="60" customHeight="1">
      <c r="A15" s="541" t="s">
        <v>309</v>
      </c>
      <c r="B15" s="541"/>
      <c r="C15" s="541" t="s">
        <v>953</v>
      </c>
      <c r="D15" s="541" t="s">
        <v>160</v>
      </c>
      <c r="E15" s="541" t="s">
        <v>1192</v>
      </c>
      <c r="F15" s="541" t="s">
        <v>800</v>
      </c>
      <c r="G15" s="493"/>
    </row>
    <row r="16" spans="1:7" s="617" customFormat="1" ht="24.75" customHeight="1">
      <c r="A16" s="541" t="s">
        <v>657</v>
      </c>
      <c r="B16" s="541"/>
      <c r="C16" s="541" t="s">
        <v>663</v>
      </c>
      <c r="D16" s="541"/>
      <c r="E16" s="541" t="s">
        <v>801</v>
      </c>
      <c r="F16" s="541" t="s">
        <v>801</v>
      </c>
      <c r="G16" s="493"/>
    </row>
    <row r="17" spans="1:10" s="636" customFormat="1" ht="54" customHeight="1">
      <c r="A17" s="641" t="s">
        <v>51</v>
      </c>
      <c r="B17" s="641"/>
      <c r="C17" s="642" t="s">
        <v>952</v>
      </c>
      <c r="D17" s="641" t="s">
        <v>951</v>
      </c>
      <c r="E17" s="647">
        <f>F24</f>
        <v>117220725865</v>
      </c>
      <c r="F17" s="647">
        <v>83573284315</v>
      </c>
      <c r="G17" s="639"/>
      <c r="H17" s="637"/>
      <c r="I17" s="638"/>
      <c r="J17" s="637"/>
    </row>
    <row r="18" spans="1:10" s="636" customFormat="1" ht="81" customHeight="1">
      <c r="A18" s="641" t="s">
        <v>61</v>
      </c>
      <c r="B18" s="641"/>
      <c r="C18" s="642" t="s">
        <v>950</v>
      </c>
      <c r="D18" s="641" t="s">
        <v>949</v>
      </c>
      <c r="E18" s="647">
        <f>+E19+E20</f>
        <v>-21464260180</v>
      </c>
      <c r="F18" s="647">
        <v>24799491828</v>
      </c>
      <c r="G18" s="639"/>
      <c r="H18" s="637"/>
      <c r="I18" s="638"/>
      <c r="J18" s="637"/>
    </row>
    <row r="19" spans="1:10" s="623" customFormat="1" ht="67.5" customHeight="1">
      <c r="A19" s="645"/>
      <c r="B19" s="645" t="s">
        <v>105</v>
      </c>
      <c r="C19" s="646" t="s">
        <v>948</v>
      </c>
      <c r="D19" s="645" t="s">
        <v>947</v>
      </c>
      <c r="E19" s="649">
        <v>-21464260180</v>
      </c>
      <c r="F19" s="644">
        <v>28149096718</v>
      </c>
      <c r="G19" s="624"/>
      <c r="H19" s="643"/>
      <c r="I19" s="638"/>
      <c r="J19" s="637"/>
    </row>
    <row r="20" spans="1:10" s="623" customFormat="1" ht="67.5" customHeight="1">
      <c r="A20" s="645"/>
      <c r="B20" s="645" t="s">
        <v>107</v>
      </c>
      <c r="C20" s="646" t="s">
        <v>946</v>
      </c>
      <c r="D20" s="645" t="s">
        <v>945</v>
      </c>
      <c r="E20" s="648"/>
      <c r="F20" s="644">
        <v>-3349604890</v>
      </c>
      <c r="G20" s="624"/>
      <c r="I20" s="638"/>
      <c r="J20" s="637"/>
    </row>
    <row r="21" spans="1:10" s="636" customFormat="1" ht="64.5" customHeight="1">
      <c r="A21" s="641" t="s">
        <v>114</v>
      </c>
      <c r="B21" s="641"/>
      <c r="C21" s="642" t="s">
        <v>944</v>
      </c>
      <c r="D21" s="641" t="s">
        <v>943</v>
      </c>
      <c r="E21" s="640">
        <f>+E22+E23</f>
        <v>-18226494807</v>
      </c>
      <c r="F21" s="647">
        <v>8847949722</v>
      </c>
      <c r="G21" s="639"/>
      <c r="H21" s="637"/>
      <c r="I21" s="638"/>
      <c r="J21" s="637"/>
    </row>
    <row r="22" spans="1:10" s="623" customFormat="1" ht="51" customHeight="1">
      <c r="A22" s="645"/>
      <c r="B22" s="645" t="s">
        <v>942</v>
      </c>
      <c r="C22" s="646" t="s">
        <v>941</v>
      </c>
      <c r="D22" s="645" t="s">
        <v>940</v>
      </c>
      <c r="E22" s="644">
        <v>1588839857</v>
      </c>
      <c r="F22" s="644">
        <v>26301224524</v>
      </c>
      <c r="G22" s="624"/>
      <c r="H22" s="643"/>
      <c r="I22" s="638"/>
      <c r="J22" s="637"/>
    </row>
    <row r="23" spans="1:10" s="623" customFormat="1" ht="38.25" customHeight="1">
      <c r="A23" s="645"/>
      <c r="B23" s="645" t="s">
        <v>939</v>
      </c>
      <c r="C23" s="646" t="s">
        <v>938</v>
      </c>
      <c r="D23" s="645" t="s">
        <v>937</v>
      </c>
      <c r="E23" s="644">
        <v>-19815334664</v>
      </c>
      <c r="F23" s="644">
        <v>-17453274802</v>
      </c>
      <c r="G23" s="624"/>
      <c r="H23" s="643"/>
      <c r="I23" s="638"/>
      <c r="J23" s="637"/>
    </row>
    <row r="24" spans="1:10" s="636" customFormat="1" ht="48" customHeight="1">
      <c r="A24" s="641" t="s">
        <v>115</v>
      </c>
      <c r="B24" s="641"/>
      <c r="C24" s="642" t="s">
        <v>936</v>
      </c>
      <c r="D24" s="641" t="s">
        <v>935</v>
      </c>
      <c r="E24" s="640">
        <f>+E17+E18+E21</f>
        <v>77529970878</v>
      </c>
      <c r="F24" s="640">
        <v>117220725865</v>
      </c>
      <c r="G24" s="639"/>
      <c r="H24" s="638"/>
      <c r="I24" s="638"/>
      <c r="J24" s="637"/>
    </row>
    <row r="25" spans="1:10" s="623" customFormat="1" ht="12.75">
      <c r="A25" s="624"/>
      <c r="B25" s="624"/>
      <c r="C25" s="624"/>
      <c r="D25" s="624"/>
      <c r="E25" s="635"/>
      <c r="F25" s="635"/>
      <c r="G25" s="624"/>
      <c r="I25" s="634"/>
      <c r="J25" s="634"/>
    </row>
    <row r="26" spans="1:10" s="623" customFormat="1" ht="12.75">
      <c r="A26" s="628" t="s">
        <v>206</v>
      </c>
      <c r="B26" s="626"/>
      <c r="C26" s="625"/>
      <c r="D26" s="626"/>
      <c r="E26" s="627" t="s">
        <v>207</v>
      </c>
      <c r="F26" s="625"/>
      <c r="G26" s="624"/>
    </row>
    <row r="27" spans="1:10" s="623" customFormat="1" ht="12.75">
      <c r="A27" s="633" t="s">
        <v>208</v>
      </c>
      <c r="B27" s="626"/>
      <c r="C27" s="625"/>
      <c r="D27" s="626"/>
      <c r="E27" s="632" t="s">
        <v>209</v>
      </c>
      <c r="F27" s="625"/>
      <c r="G27" s="624"/>
    </row>
    <row r="28" spans="1:10" s="623" customFormat="1" ht="12.75">
      <c r="A28" s="626"/>
      <c r="B28" s="626"/>
      <c r="C28" s="625"/>
      <c r="D28" s="626"/>
      <c r="E28" s="625"/>
      <c r="F28" s="625"/>
      <c r="G28" s="624"/>
    </row>
    <row r="29" spans="1:10" s="623" customFormat="1" ht="12.75">
      <c r="A29" s="626"/>
      <c r="B29" s="626"/>
      <c r="C29" s="625"/>
      <c r="D29" s="626"/>
      <c r="E29" s="625"/>
      <c r="F29" s="625"/>
      <c r="G29" s="624"/>
    </row>
    <row r="30" spans="1:10" s="623" customFormat="1" ht="12.75">
      <c r="A30" s="626"/>
      <c r="B30" s="626"/>
      <c r="C30" s="625"/>
      <c r="D30" s="626"/>
      <c r="E30" s="625"/>
      <c r="F30" s="625"/>
      <c r="G30" s="624"/>
    </row>
    <row r="31" spans="1:10" s="623" customFormat="1" ht="12.75">
      <c r="A31" s="626"/>
      <c r="B31" s="626"/>
      <c r="C31" s="625"/>
      <c r="D31" s="626"/>
      <c r="E31" s="625"/>
      <c r="F31" s="625"/>
      <c r="G31" s="624"/>
    </row>
    <row r="32" spans="1:10" s="623" customFormat="1" ht="12.75">
      <c r="A32" s="626"/>
      <c r="B32" s="626"/>
      <c r="C32" s="625"/>
      <c r="D32" s="626"/>
      <c r="E32" s="625"/>
      <c r="F32" s="625"/>
      <c r="G32" s="624"/>
    </row>
    <row r="33" spans="1:7" s="623" customFormat="1" ht="12.75">
      <c r="A33" s="626"/>
      <c r="B33" s="626"/>
      <c r="C33" s="625"/>
      <c r="D33" s="626"/>
      <c r="E33" s="625"/>
      <c r="F33" s="625"/>
      <c r="G33" s="624"/>
    </row>
    <row r="34" spans="1:7" s="623" customFormat="1" ht="12.75">
      <c r="A34" s="626"/>
      <c r="B34" s="626"/>
      <c r="C34" s="625"/>
      <c r="D34" s="626"/>
      <c r="E34" s="625"/>
      <c r="F34" s="625"/>
      <c r="G34" s="624"/>
    </row>
    <row r="35" spans="1:7" s="623" customFormat="1" ht="12.75">
      <c r="A35" s="626"/>
      <c r="B35" s="626"/>
      <c r="C35" s="625"/>
      <c r="D35" s="626"/>
      <c r="E35" s="625"/>
      <c r="F35" s="625"/>
      <c r="G35" s="624"/>
    </row>
    <row r="36" spans="1:7" s="623" customFormat="1" ht="12.75">
      <c r="A36" s="631"/>
      <c r="B36" s="631"/>
      <c r="C36" s="630"/>
      <c r="D36" s="626"/>
      <c r="E36" s="630"/>
      <c r="F36" s="630"/>
      <c r="G36" s="624"/>
    </row>
    <row r="37" spans="1:7" s="623" customFormat="1" ht="12.75">
      <c r="A37" s="628" t="s">
        <v>615</v>
      </c>
      <c r="B37" s="626"/>
      <c r="C37" s="625"/>
      <c r="D37" s="626"/>
      <c r="E37" s="627" t="s">
        <v>498</v>
      </c>
      <c r="F37" s="625"/>
      <c r="G37" s="629"/>
    </row>
    <row r="38" spans="1:7" s="623" customFormat="1" ht="12.75">
      <c r="A38" s="628" t="s">
        <v>773</v>
      </c>
      <c r="B38" s="626"/>
      <c r="C38" s="625"/>
      <c r="D38" s="626"/>
      <c r="E38" s="627" t="s">
        <v>665</v>
      </c>
      <c r="F38" s="625"/>
      <c r="G38" s="624"/>
    </row>
    <row r="39" spans="1:7" s="623" customFormat="1" ht="12.75">
      <c r="A39" s="626" t="s">
        <v>618</v>
      </c>
      <c r="B39" s="626"/>
      <c r="C39" s="625"/>
      <c r="D39" s="626"/>
      <c r="E39" s="660" t="s">
        <v>771</v>
      </c>
      <c r="F39" s="625"/>
      <c r="G39" s="624"/>
    </row>
    <row r="40" spans="1:7" s="617" customFormat="1" ht="12.75">
      <c r="A40" s="622"/>
      <c r="B40" s="622"/>
      <c r="C40" s="622"/>
      <c r="D40" s="622"/>
      <c r="E40" s="621"/>
      <c r="F40" s="621"/>
      <c r="G40" s="493"/>
    </row>
    <row r="41" spans="1:7" s="617" customFormat="1" ht="12.75">
      <c r="A41" s="620"/>
      <c r="B41" s="620"/>
      <c r="C41" s="620"/>
      <c r="D41" s="620"/>
      <c r="E41" s="619"/>
      <c r="F41" s="619"/>
    </row>
    <row r="42" spans="1:7" s="617" customFormat="1" ht="12.75">
      <c r="E42" s="618"/>
      <c r="F42" s="618"/>
    </row>
    <row r="43" spans="1:7" s="617" customFormat="1" ht="12.75">
      <c r="E43" s="618"/>
      <c r="F43" s="618"/>
    </row>
    <row r="44" spans="1:7" s="617" customFormat="1" ht="12.75">
      <c r="E44" s="618"/>
      <c r="F44" s="618"/>
    </row>
  </sheetData>
  <mergeCells count="12">
    <mergeCell ref="A10:C10"/>
    <mergeCell ref="D10:F10"/>
    <mergeCell ref="A11:C11"/>
    <mergeCell ref="D11:G11"/>
    <mergeCell ref="A1:F1"/>
    <mergeCell ref="A2:F2"/>
    <mergeCell ref="A3:G4"/>
    <mergeCell ref="A6:G6"/>
    <mergeCell ref="A9:C9"/>
    <mergeCell ref="D9:G9"/>
    <mergeCell ref="A8:C8"/>
    <mergeCell ref="D8:G8"/>
  </mergeCells>
  <conditionalFormatting sqref="A1">
    <cfRule type="colorScale" priority="1">
      <colorScale>
        <cfvo type="min"/>
        <cfvo type="max"/>
        <color rgb="FFFF7128"/>
        <color rgb="FFFFEF9C"/>
      </colorScale>
    </cfRule>
  </conditionalFormatting>
  <pageMargins left="0.75" right="0.28000000000000003" top="0.17" bottom="0.28000000000000003" header="0.3" footer="0.3"/>
  <pageSetup scale="76" orientation="portrait" r:id="rId1"/>
  <rowBreaks count="1" manualBreakCount="1">
    <brk id="39" max="6" man="1"/>
  </rowBreaks>
  <colBreaks count="1" manualBreakCount="1">
    <brk id="7"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K71"/>
  <sheetViews>
    <sheetView workbookViewId="0">
      <selection activeCell="A17" sqref="A17"/>
    </sheetView>
  </sheetViews>
  <sheetFormatPr defaultRowHeight="12.75"/>
  <cols>
    <col min="1" max="1" width="16" style="76" customWidth="1"/>
    <col min="2" max="2" width="14.85546875" style="76" customWidth="1"/>
    <col min="3" max="3" width="17.7109375" style="76" customWidth="1"/>
    <col min="4" max="4" width="15.42578125" style="76" customWidth="1"/>
    <col min="5" max="5" width="16" style="76" customWidth="1"/>
    <col min="6" max="6" width="13.7109375" style="76" customWidth="1"/>
    <col min="7" max="7" width="28" style="76" bestFit="1" customWidth="1"/>
    <col min="8" max="8" width="15.140625" style="76" bestFit="1" customWidth="1"/>
    <col min="9" max="9" width="20.5703125" style="76" customWidth="1"/>
    <col min="10" max="10" width="18.28515625" style="76" customWidth="1"/>
    <col min="11" max="11" width="17.7109375" style="76" customWidth="1"/>
  </cols>
  <sheetData>
    <row r="1" spans="1:11">
      <c r="A1" s="77"/>
      <c r="B1" s="78"/>
      <c r="D1" s="77"/>
      <c r="E1" s="79"/>
    </row>
    <row r="2" spans="1:11" ht="16.5">
      <c r="A2"/>
      <c r="B2"/>
      <c r="C2"/>
      <c r="D2"/>
      <c r="E2" s="89" t="s">
        <v>536</v>
      </c>
      <c r="F2"/>
      <c r="G2"/>
      <c r="H2"/>
      <c r="I2" s="77"/>
      <c r="J2" s="77"/>
      <c r="K2" s="77"/>
    </row>
    <row r="3" spans="1:11" ht="13.5">
      <c r="A3"/>
      <c r="B3"/>
      <c r="C3"/>
      <c r="D3"/>
      <c r="E3" s="90" t="s">
        <v>537</v>
      </c>
      <c r="F3" s="90" t="s">
        <v>522</v>
      </c>
      <c r="G3" s="83" t="s">
        <v>538</v>
      </c>
      <c r="H3" s="83" t="s">
        <v>539</v>
      </c>
      <c r="I3" s="79"/>
      <c r="J3" s="80"/>
      <c r="K3" s="80"/>
    </row>
    <row r="4" spans="1:11" ht="13.5">
      <c r="A4" s="83" t="s">
        <v>540</v>
      </c>
      <c r="B4"/>
      <c r="C4"/>
      <c r="D4"/>
      <c r="E4" s="90" t="s">
        <v>564</v>
      </c>
      <c r="F4"/>
      <c r="G4" s="83" t="s">
        <v>541</v>
      </c>
      <c r="H4" s="83" t="s">
        <v>542</v>
      </c>
      <c r="I4" s="79"/>
      <c r="J4" s="80"/>
      <c r="K4" s="80"/>
    </row>
    <row r="5" spans="1:11" ht="13.5">
      <c r="A5"/>
      <c r="B5"/>
      <c r="C5"/>
      <c r="D5"/>
      <c r="E5"/>
      <c r="F5"/>
      <c r="G5" s="83" t="s">
        <v>565</v>
      </c>
      <c r="H5"/>
      <c r="I5" s="79"/>
      <c r="J5" s="80"/>
      <c r="K5" s="80"/>
    </row>
    <row r="6" spans="1:11" ht="13.5">
      <c r="A6"/>
      <c r="B6"/>
      <c r="C6"/>
      <c r="D6"/>
      <c r="E6" s="90" t="s">
        <v>543</v>
      </c>
      <c r="F6"/>
      <c r="G6" s="83" t="s">
        <v>544</v>
      </c>
      <c r="H6"/>
      <c r="I6" s="79"/>
      <c r="J6" s="80"/>
      <c r="K6" s="80"/>
    </row>
    <row r="7" spans="1:11" ht="13.5">
      <c r="A7" s="83" t="s">
        <v>545</v>
      </c>
      <c r="B7" s="83" t="s">
        <v>566</v>
      </c>
      <c r="C7"/>
      <c r="D7" s="83" t="s">
        <v>546</v>
      </c>
      <c r="E7" s="90" t="s">
        <v>523</v>
      </c>
      <c r="F7"/>
      <c r="G7" s="83" t="s">
        <v>547</v>
      </c>
      <c r="H7" s="83" t="s">
        <v>548</v>
      </c>
      <c r="I7" s="79"/>
      <c r="J7" s="80"/>
      <c r="K7" s="80"/>
    </row>
    <row r="8" spans="1:11" ht="13.5">
      <c r="A8"/>
      <c r="B8" s="83" t="s">
        <v>549</v>
      </c>
      <c r="C8" s="83" t="s">
        <v>550</v>
      </c>
      <c r="D8" s="83" t="s">
        <v>551</v>
      </c>
      <c r="E8"/>
      <c r="F8"/>
      <c r="G8" s="83" t="s">
        <v>552</v>
      </c>
      <c r="H8" s="83" t="s">
        <v>553</v>
      </c>
      <c r="I8" s="79"/>
      <c r="J8" s="80"/>
      <c r="K8" s="80"/>
    </row>
    <row r="9" spans="1:11" ht="13.5">
      <c r="A9" s="84">
        <v>101100</v>
      </c>
      <c r="B9" s="83"/>
      <c r="C9" s="83" t="s">
        <v>524</v>
      </c>
      <c r="D9"/>
      <c r="E9" s="90" t="s">
        <v>212</v>
      </c>
      <c r="F9" s="90" t="s">
        <v>524</v>
      </c>
      <c r="G9" s="85">
        <v>27189959504</v>
      </c>
      <c r="H9" s="85">
        <v>27189959504</v>
      </c>
      <c r="I9" s="79"/>
      <c r="J9" s="80"/>
      <c r="K9" s="80"/>
    </row>
    <row r="10" spans="1:11" ht="13.5">
      <c r="A10" s="84">
        <v>110100</v>
      </c>
      <c r="B10" s="83"/>
      <c r="C10" s="83" t="s">
        <v>524</v>
      </c>
      <c r="D10" s="83" t="s">
        <v>567</v>
      </c>
      <c r="E10" s="90" t="s">
        <v>215</v>
      </c>
      <c r="F10" s="90" t="s">
        <v>524</v>
      </c>
      <c r="G10" s="85">
        <v>5000000000</v>
      </c>
      <c r="H10" s="85">
        <v>5000000000</v>
      </c>
      <c r="I10" s="79"/>
      <c r="J10" s="80"/>
      <c r="K10" s="80"/>
    </row>
    <row r="11" spans="1:11" ht="13.5">
      <c r="A11" s="84">
        <v>110100</v>
      </c>
      <c r="B11" s="83"/>
      <c r="C11" s="83" t="s">
        <v>524</v>
      </c>
      <c r="D11" s="83" t="s">
        <v>568</v>
      </c>
      <c r="E11" s="90" t="s">
        <v>215</v>
      </c>
      <c r="F11" s="90" t="s">
        <v>524</v>
      </c>
      <c r="G11" s="85">
        <v>7000000000</v>
      </c>
      <c r="H11" s="85">
        <v>7000000000</v>
      </c>
      <c r="I11" s="79"/>
      <c r="J11" s="80"/>
      <c r="K11" s="80"/>
    </row>
    <row r="12" spans="1:11" ht="13.5">
      <c r="A12" s="84">
        <v>110100</v>
      </c>
      <c r="B12" s="83"/>
      <c r="C12" s="83" t="s">
        <v>524</v>
      </c>
      <c r="D12" s="83" t="s">
        <v>569</v>
      </c>
      <c r="E12" s="90" t="s">
        <v>215</v>
      </c>
      <c r="F12" s="90" t="s">
        <v>524</v>
      </c>
      <c r="G12" s="85">
        <v>4000000000</v>
      </c>
      <c r="H12" s="85">
        <v>4000000000</v>
      </c>
      <c r="I12" s="79"/>
      <c r="J12" s="80"/>
      <c r="K12" s="80"/>
    </row>
    <row r="13" spans="1:11" ht="13.5">
      <c r="A13" s="84">
        <v>110100</v>
      </c>
      <c r="B13" s="83"/>
      <c r="C13" s="83" t="s">
        <v>524</v>
      </c>
      <c r="D13" s="83" t="s">
        <v>570</v>
      </c>
      <c r="E13" s="90" t="s">
        <v>215</v>
      </c>
      <c r="F13" s="90" t="s">
        <v>524</v>
      </c>
      <c r="G13" s="85">
        <v>13000000000</v>
      </c>
      <c r="H13" s="85">
        <v>13000000000</v>
      </c>
      <c r="I13" s="79"/>
      <c r="J13" s="80"/>
      <c r="K13" s="80"/>
    </row>
    <row r="14" spans="1:11" ht="13.5">
      <c r="A14" s="84">
        <v>132100</v>
      </c>
      <c r="B14" s="84">
        <v>7</v>
      </c>
      <c r="C14" s="83" t="s">
        <v>524</v>
      </c>
      <c r="D14"/>
      <c r="E14" s="90" t="s">
        <v>217</v>
      </c>
      <c r="F14" s="90" t="s">
        <v>524</v>
      </c>
      <c r="G14" s="85">
        <v>112800000</v>
      </c>
      <c r="H14" s="85">
        <v>112800000</v>
      </c>
      <c r="I14" s="79"/>
      <c r="J14" s="80"/>
      <c r="K14" s="80"/>
    </row>
    <row r="15" spans="1:11" ht="13.5">
      <c r="A15" s="84">
        <v>132150</v>
      </c>
      <c r="B15" s="84">
        <v>7</v>
      </c>
      <c r="C15" s="83" t="s">
        <v>524</v>
      </c>
      <c r="D15"/>
      <c r="E15" s="90" t="s">
        <v>218</v>
      </c>
      <c r="F15" s="90" t="s">
        <v>524</v>
      </c>
      <c r="G15" s="85">
        <v>3088160800</v>
      </c>
      <c r="H15" s="85">
        <v>3088160800</v>
      </c>
      <c r="I15" s="79"/>
      <c r="J15" s="80"/>
      <c r="K15" s="80"/>
    </row>
    <row r="16" spans="1:11" ht="13.5">
      <c r="A16" s="84">
        <v>140130</v>
      </c>
      <c r="B16" s="84">
        <v>7</v>
      </c>
      <c r="C16" s="83" t="s">
        <v>524</v>
      </c>
      <c r="D16"/>
      <c r="E16" s="90" t="s">
        <v>571</v>
      </c>
      <c r="F16" s="90" t="s">
        <v>524</v>
      </c>
      <c r="G16" s="85">
        <v>6452337403</v>
      </c>
      <c r="H16" s="85">
        <v>6452337403</v>
      </c>
      <c r="J16" s="81"/>
      <c r="K16" s="81"/>
    </row>
    <row r="17" spans="1:11" ht="13.5">
      <c r="A17"/>
      <c r="B17"/>
      <c r="C17"/>
      <c r="D17"/>
      <c r="E17" s="90" t="s">
        <v>572</v>
      </c>
      <c r="F17"/>
      <c r="G17"/>
      <c r="H17"/>
      <c r="I17" s="79"/>
      <c r="J17" s="80"/>
      <c r="K17" s="80"/>
    </row>
    <row r="18" spans="1:11" ht="13.5">
      <c r="A18" s="84">
        <v>152190</v>
      </c>
      <c r="B18" s="83" t="s">
        <v>554</v>
      </c>
      <c r="C18" s="83" t="s">
        <v>524</v>
      </c>
      <c r="D18"/>
      <c r="E18" s="90" t="s">
        <v>219</v>
      </c>
      <c r="F18" s="90" t="s">
        <v>524</v>
      </c>
      <c r="G18" s="85">
        <v>103038889</v>
      </c>
      <c r="H18" s="85">
        <v>103038889</v>
      </c>
      <c r="I18" s="79"/>
      <c r="J18" s="80"/>
      <c r="K18" s="80"/>
    </row>
    <row r="19" spans="1:11" s="75" customFormat="1" ht="13.5">
      <c r="A19" s="84">
        <v>161100</v>
      </c>
      <c r="B19" s="83" t="s">
        <v>554</v>
      </c>
      <c r="C19" s="83" t="s">
        <v>524</v>
      </c>
      <c r="D19"/>
      <c r="E19" s="90" t="s">
        <v>220</v>
      </c>
      <c r="F19" s="90" t="s">
        <v>524</v>
      </c>
      <c r="G19" s="86">
        <v>-1452309804</v>
      </c>
      <c r="H19" s="86">
        <v>-1452309804</v>
      </c>
      <c r="I19" s="79"/>
      <c r="J19" s="80"/>
      <c r="K19" s="80"/>
    </row>
    <row r="20" spans="1:11" ht="13.5">
      <c r="A20" s="84">
        <v>161120</v>
      </c>
      <c r="B20" s="83" t="s">
        <v>554</v>
      </c>
      <c r="C20" s="83" t="s">
        <v>524</v>
      </c>
      <c r="D20"/>
      <c r="E20" s="90" t="s">
        <v>573</v>
      </c>
      <c r="F20" s="90" t="s">
        <v>524</v>
      </c>
      <c r="G20" s="85">
        <v>349680000</v>
      </c>
      <c r="H20" s="85">
        <v>349680000</v>
      </c>
      <c r="I20" s="79"/>
      <c r="J20" s="80"/>
      <c r="K20" s="80"/>
    </row>
    <row r="21" spans="1:11" ht="13.5">
      <c r="A21" s="84">
        <v>212150</v>
      </c>
      <c r="B21" s="84">
        <v>7</v>
      </c>
      <c r="C21" s="83" t="s">
        <v>524</v>
      </c>
      <c r="D21"/>
      <c r="E21" s="90" t="s">
        <v>222</v>
      </c>
      <c r="F21" s="90" t="s">
        <v>524</v>
      </c>
      <c r="G21" s="86">
        <v>-1492792250</v>
      </c>
      <c r="H21" s="86">
        <v>-1492792250</v>
      </c>
      <c r="I21" s="79"/>
      <c r="J21" s="80"/>
      <c r="K21" s="80"/>
    </row>
    <row r="22" spans="1:11" ht="13.5">
      <c r="A22" s="84">
        <v>212222</v>
      </c>
      <c r="B22" s="83" t="s">
        <v>554</v>
      </c>
      <c r="C22" s="83" t="s">
        <v>524</v>
      </c>
      <c r="D22"/>
      <c r="E22" s="90" t="s">
        <v>224</v>
      </c>
      <c r="F22" s="90" t="s">
        <v>524</v>
      </c>
      <c r="G22" s="86">
        <v>-6000000</v>
      </c>
      <c r="H22" s="86">
        <v>-6000000</v>
      </c>
      <c r="J22" s="81"/>
      <c r="K22" s="81"/>
    </row>
    <row r="23" spans="1:11" ht="13.5">
      <c r="A23" s="84">
        <v>213103</v>
      </c>
      <c r="B23" s="83" t="s">
        <v>554</v>
      </c>
      <c r="C23" s="83" t="s">
        <v>524</v>
      </c>
      <c r="D23"/>
      <c r="E23" s="90" t="s">
        <v>226</v>
      </c>
      <c r="F23" s="90" t="s">
        <v>524</v>
      </c>
      <c r="G23" s="86">
        <v>-11180000</v>
      </c>
      <c r="H23" s="86">
        <v>-11180000</v>
      </c>
      <c r="J23" s="81"/>
      <c r="K23" s="81"/>
    </row>
    <row r="24" spans="1:11" ht="13.5">
      <c r="A24" s="84">
        <v>213105</v>
      </c>
      <c r="B24" s="83" t="s">
        <v>554</v>
      </c>
      <c r="C24" s="83" t="s">
        <v>524</v>
      </c>
      <c r="D24"/>
      <c r="E24" s="90" t="s">
        <v>227</v>
      </c>
      <c r="F24" s="90" t="s">
        <v>524</v>
      </c>
      <c r="G24" s="86">
        <v>-91616438</v>
      </c>
      <c r="H24" s="86">
        <v>-91616438</v>
      </c>
      <c r="I24" s="79"/>
      <c r="J24" s="80"/>
      <c r="K24" s="80"/>
    </row>
    <row r="25" spans="1:11" s="75" customFormat="1" ht="13.5">
      <c r="A25" s="84">
        <v>213107</v>
      </c>
      <c r="B25" s="83" t="s">
        <v>554</v>
      </c>
      <c r="C25" s="83" t="s">
        <v>524</v>
      </c>
      <c r="D25"/>
      <c r="E25" s="90" t="s">
        <v>228</v>
      </c>
      <c r="F25" s="90" t="s">
        <v>524</v>
      </c>
      <c r="G25" s="86">
        <v>-10750000</v>
      </c>
      <c r="H25" s="86">
        <v>-10750000</v>
      </c>
      <c r="I25" s="79"/>
      <c r="J25" s="80"/>
      <c r="K25" s="80"/>
    </row>
    <row r="26" spans="1:11" ht="13.5">
      <c r="A26" s="84">
        <v>213108</v>
      </c>
      <c r="B26" s="83" t="s">
        <v>554</v>
      </c>
      <c r="C26" s="83" t="s">
        <v>524</v>
      </c>
      <c r="D26"/>
      <c r="E26" s="90" t="s">
        <v>229</v>
      </c>
      <c r="F26" s="90" t="s">
        <v>524</v>
      </c>
      <c r="G26" s="86">
        <v>-5400000</v>
      </c>
      <c r="H26" s="86">
        <v>-5400000</v>
      </c>
      <c r="J26" s="81"/>
      <c r="K26" s="81"/>
    </row>
    <row r="27" spans="1:11" ht="13.5">
      <c r="A27" s="84">
        <v>213110</v>
      </c>
      <c r="B27" s="83" t="s">
        <v>554</v>
      </c>
      <c r="C27" s="83" t="s">
        <v>524</v>
      </c>
      <c r="D27"/>
      <c r="E27" s="90" t="s">
        <v>230</v>
      </c>
      <c r="F27" s="90" t="s">
        <v>524</v>
      </c>
      <c r="G27" s="86">
        <v>-19565000</v>
      </c>
      <c r="H27" s="86">
        <v>-19565000</v>
      </c>
      <c r="I27" s="79"/>
      <c r="J27" s="80"/>
      <c r="K27" s="80"/>
    </row>
    <row r="28" spans="1:11" ht="13.5">
      <c r="A28" s="84">
        <v>213128</v>
      </c>
      <c r="B28" s="83" t="s">
        <v>554</v>
      </c>
      <c r="C28" s="83" t="s">
        <v>524</v>
      </c>
      <c r="D28"/>
      <c r="E28" s="90" t="s">
        <v>232</v>
      </c>
      <c r="F28" s="90" t="s">
        <v>524</v>
      </c>
      <c r="G28" s="86">
        <v>-9600000</v>
      </c>
      <c r="H28" s="86">
        <v>-9600000</v>
      </c>
      <c r="I28" s="79"/>
      <c r="J28" s="80"/>
      <c r="K28" s="80"/>
    </row>
    <row r="29" spans="1:11" ht="13.5">
      <c r="A29" s="84">
        <v>213129</v>
      </c>
      <c r="B29" s="83" t="s">
        <v>554</v>
      </c>
      <c r="C29" s="83" t="s">
        <v>524</v>
      </c>
      <c r="D29"/>
      <c r="E29" s="90" t="s">
        <v>233</v>
      </c>
      <c r="F29" s="90" t="s">
        <v>524</v>
      </c>
      <c r="G29" s="86">
        <v>-11000000</v>
      </c>
      <c r="H29" s="86">
        <v>-11000000</v>
      </c>
      <c r="J29" s="81"/>
      <c r="K29" s="81"/>
    </row>
    <row r="30" spans="1:11" ht="13.5">
      <c r="A30" s="84">
        <v>213154</v>
      </c>
      <c r="B30" s="83" t="s">
        <v>554</v>
      </c>
      <c r="C30" s="83" t="s">
        <v>524</v>
      </c>
      <c r="D30"/>
      <c r="E30" s="90" t="s">
        <v>234</v>
      </c>
      <c r="F30" s="90" t="s">
        <v>524</v>
      </c>
      <c r="G30" s="86">
        <v>-8328773</v>
      </c>
      <c r="H30" s="86">
        <v>-8328773</v>
      </c>
      <c r="I30" s="79"/>
      <c r="J30" s="80"/>
      <c r="K30" s="80"/>
    </row>
    <row r="31" spans="1:11" ht="13.5">
      <c r="A31" s="84">
        <v>213500</v>
      </c>
      <c r="B31" s="83" t="s">
        <v>554</v>
      </c>
      <c r="C31" s="83" t="s">
        <v>524</v>
      </c>
      <c r="D31"/>
      <c r="E31" s="90" t="s">
        <v>574</v>
      </c>
      <c r="F31" s="90" t="s">
        <v>524</v>
      </c>
      <c r="G31" s="86">
        <v>-47698050</v>
      </c>
      <c r="H31" s="86">
        <v>-47698050</v>
      </c>
      <c r="I31" s="79"/>
      <c r="J31" s="80"/>
      <c r="K31" s="80"/>
    </row>
    <row r="32" spans="1:11" ht="13.5">
      <c r="A32"/>
      <c r="B32"/>
      <c r="C32"/>
      <c r="D32"/>
      <c r="E32" s="90" t="s">
        <v>555</v>
      </c>
      <c r="F32"/>
      <c r="G32"/>
      <c r="H32"/>
      <c r="J32" s="81"/>
      <c r="K32" s="81"/>
    </row>
    <row r="33" spans="1:11" ht="13.5">
      <c r="A33" s="84">
        <v>301000</v>
      </c>
      <c r="B33" s="83" t="s">
        <v>554</v>
      </c>
      <c r="C33" s="83" t="s">
        <v>524</v>
      </c>
      <c r="D33"/>
      <c r="E33" s="90" t="s">
        <v>237</v>
      </c>
      <c r="F33" s="90" t="s">
        <v>524</v>
      </c>
      <c r="G33" s="86">
        <v>-60597958652</v>
      </c>
      <c r="H33" s="86">
        <v>-60597958652</v>
      </c>
      <c r="I33" s="79"/>
      <c r="J33" s="80"/>
      <c r="K33" s="80"/>
    </row>
    <row r="34" spans="1:11" ht="13.5">
      <c r="A34" s="84">
        <v>302000</v>
      </c>
      <c r="B34" s="83" t="s">
        <v>554</v>
      </c>
      <c r="C34" s="83" t="s">
        <v>524</v>
      </c>
      <c r="D34"/>
      <c r="E34" s="90" t="s">
        <v>238</v>
      </c>
      <c r="F34" s="90" t="s">
        <v>524</v>
      </c>
      <c r="G34" s="85">
        <v>1056863400</v>
      </c>
      <c r="H34" s="85">
        <v>1056863400</v>
      </c>
      <c r="I34" s="79"/>
      <c r="J34" s="80"/>
      <c r="K34" s="80"/>
    </row>
    <row r="35" spans="1:11" ht="13.5">
      <c r="A35" s="84">
        <v>303102</v>
      </c>
      <c r="B35" s="83" t="s">
        <v>554</v>
      </c>
      <c r="C35" s="83" t="s">
        <v>524</v>
      </c>
      <c r="D35"/>
      <c r="E35" s="90" t="s">
        <v>239</v>
      </c>
      <c r="F35" s="90" t="s">
        <v>524</v>
      </c>
      <c r="G35" s="86">
        <v>-191086976</v>
      </c>
      <c r="H35" s="86">
        <v>-191086976</v>
      </c>
      <c r="J35" s="81"/>
      <c r="K35" s="81"/>
    </row>
    <row r="36" spans="1:11" ht="13.5">
      <c r="A36" s="84">
        <v>390000</v>
      </c>
      <c r="B36" s="83" t="s">
        <v>554</v>
      </c>
      <c r="C36" s="83" t="s">
        <v>524</v>
      </c>
      <c r="D36"/>
      <c r="E36" s="90" t="s">
        <v>240</v>
      </c>
      <c r="F36" s="90" t="s">
        <v>524</v>
      </c>
      <c r="G36" s="85">
        <v>567698805</v>
      </c>
      <c r="H36" s="85">
        <v>567698805</v>
      </c>
      <c r="I36" s="79"/>
      <c r="J36" s="80"/>
      <c r="K36" s="80"/>
    </row>
    <row r="37" spans="1:11" ht="13.5">
      <c r="A37" s="84">
        <v>411100</v>
      </c>
      <c r="B37" s="83" t="s">
        <v>554</v>
      </c>
      <c r="C37" s="83" t="s">
        <v>524</v>
      </c>
      <c r="D37"/>
      <c r="E37" s="90" t="s">
        <v>241</v>
      </c>
      <c r="F37" s="90" t="s">
        <v>524</v>
      </c>
      <c r="G37" s="86">
        <v>-7655111543</v>
      </c>
      <c r="H37" s="86">
        <v>-7655111543</v>
      </c>
      <c r="J37" s="81"/>
      <c r="K37" s="81"/>
    </row>
    <row r="38" spans="1:11" ht="13.5">
      <c r="A38" s="84">
        <v>431100</v>
      </c>
      <c r="B38" s="83" t="s">
        <v>554</v>
      </c>
      <c r="C38" s="83" t="s">
        <v>524</v>
      </c>
      <c r="D38"/>
      <c r="E38" s="90" t="s">
        <v>242</v>
      </c>
      <c r="F38" s="90" t="s">
        <v>524</v>
      </c>
      <c r="G38" s="86">
        <v>-1976378356.8599999</v>
      </c>
      <c r="H38" s="86">
        <v>-1976378356.8599999</v>
      </c>
      <c r="I38" s="79"/>
      <c r="J38" s="80"/>
      <c r="K38" s="80"/>
    </row>
    <row r="39" spans="1:11" ht="13.5">
      <c r="A39" s="84">
        <v>431120</v>
      </c>
      <c r="B39" s="83" t="s">
        <v>554</v>
      </c>
      <c r="C39" s="83" t="s">
        <v>524</v>
      </c>
      <c r="D39"/>
      <c r="E39" s="90" t="s">
        <v>243</v>
      </c>
      <c r="F39" s="90" t="s">
        <v>524</v>
      </c>
      <c r="G39" s="86">
        <v>-349680000</v>
      </c>
      <c r="H39" s="86">
        <v>-349680000</v>
      </c>
      <c r="I39" s="79"/>
      <c r="J39" s="80"/>
      <c r="K39" s="80"/>
    </row>
    <row r="40" spans="1:11" ht="13.5">
      <c r="A40" s="84">
        <v>441100</v>
      </c>
      <c r="B40" s="83" t="s">
        <v>554</v>
      </c>
      <c r="C40" s="83" t="s">
        <v>524</v>
      </c>
      <c r="D40"/>
      <c r="E40" s="90" t="s">
        <v>575</v>
      </c>
      <c r="F40" s="90" t="s">
        <v>524</v>
      </c>
      <c r="G40" s="87">
        <v>-0.14000000000000001</v>
      </c>
      <c r="H40" s="87">
        <v>-0.14000000000000001</v>
      </c>
      <c r="I40" s="79"/>
      <c r="J40" s="80"/>
      <c r="K40" s="80"/>
    </row>
    <row r="41" spans="1:11" ht="13.5">
      <c r="A41" s="84">
        <v>451100</v>
      </c>
      <c r="B41" s="83" t="s">
        <v>554</v>
      </c>
      <c r="C41" s="83" t="s">
        <v>524</v>
      </c>
      <c r="D41"/>
      <c r="E41" s="90" t="s">
        <v>244</v>
      </c>
      <c r="F41" s="90" t="s">
        <v>524</v>
      </c>
      <c r="G41" s="86">
        <v>-1971571000</v>
      </c>
      <c r="H41" s="86">
        <v>-1971571000</v>
      </c>
      <c r="I41" s="79"/>
      <c r="J41" s="80"/>
      <c r="K41" s="80"/>
    </row>
    <row r="42" spans="1:11" ht="13.5">
      <c r="A42" s="84">
        <v>452190</v>
      </c>
      <c r="B42" s="83" t="s">
        <v>554</v>
      </c>
      <c r="C42" s="83" t="s">
        <v>524</v>
      </c>
      <c r="D42"/>
      <c r="E42" s="90" t="s">
        <v>245</v>
      </c>
      <c r="F42" s="90" t="s">
        <v>524</v>
      </c>
      <c r="G42" s="86">
        <v>-839661113</v>
      </c>
      <c r="H42" s="86">
        <v>-839661113</v>
      </c>
      <c r="I42" s="79"/>
      <c r="J42" s="80"/>
      <c r="K42" s="80"/>
    </row>
    <row r="43" spans="1:11" ht="13.5">
      <c r="A43" s="84">
        <v>511100</v>
      </c>
      <c r="B43" s="83" t="s">
        <v>554</v>
      </c>
      <c r="C43" s="83" t="s">
        <v>524</v>
      </c>
      <c r="D43"/>
      <c r="E43" s="90" t="s">
        <v>246</v>
      </c>
      <c r="F43" s="90" t="s">
        <v>524</v>
      </c>
      <c r="G43" s="85">
        <v>7377336200</v>
      </c>
      <c r="H43" s="85">
        <v>7377336200</v>
      </c>
      <c r="I43" s="79"/>
      <c r="J43" s="80"/>
      <c r="K43" s="80"/>
    </row>
    <row r="44" spans="1:11" ht="13.5">
      <c r="A44" s="84">
        <v>553002</v>
      </c>
      <c r="B44" s="83" t="s">
        <v>554</v>
      </c>
      <c r="C44" s="83" t="s">
        <v>524</v>
      </c>
      <c r="D44"/>
      <c r="E44" s="90" t="s">
        <v>247</v>
      </c>
      <c r="F44" s="90" t="s">
        <v>524</v>
      </c>
      <c r="G44" s="85">
        <v>832700</v>
      </c>
      <c r="H44" s="85">
        <v>832700</v>
      </c>
      <c r="I44" s="79"/>
      <c r="J44" s="80"/>
      <c r="K44" s="80"/>
    </row>
    <row r="45" spans="1:11" ht="13.5">
      <c r="A45" s="84">
        <v>553103</v>
      </c>
      <c r="B45" s="83" t="s">
        <v>554</v>
      </c>
      <c r="C45" s="83" t="s">
        <v>524</v>
      </c>
      <c r="D45"/>
      <c r="E45" s="90" t="s">
        <v>248</v>
      </c>
      <c r="F45" s="90" t="s">
        <v>524</v>
      </c>
      <c r="G45" s="85">
        <v>111800000</v>
      </c>
      <c r="H45" s="85">
        <v>111800000</v>
      </c>
      <c r="I45" s="79"/>
      <c r="J45" s="80"/>
      <c r="K45" s="80"/>
    </row>
    <row r="46" spans="1:11" ht="13.5">
      <c r="A46" s="84">
        <v>553105</v>
      </c>
      <c r="B46" s="83" t="s">
        <v>554</v>
      </c>
      <c r="C46" s="83" t="s">
        <v>524</v>
      </c>
      <c r="D46"/>
      <c r="E46" s="90" t="s">
        <v>249</v>
      </c>
      <c r="F46" s="90" t="s">
        <v>524</v>
      </c>
      <c r="G46" s="85">
        <v>91616438</v>
      </c>
      <c r="H46" s="85">
        <v>91616438</v>
      </c>
      <c r="I46" s="79"/>
      <c r="J46" s="80"/>
      <c r="K46" s="80"/>
    </row>
    <row r="47" spans="1:11" ht="13.5">
      <c r="A47" s="84">
        <v>553107</v>
      </c>
      <c r="B47" s="83" t="s">
        <v>554</v>
      </c>
      <c r="C47" s="83" t="s">
        <v>524</v>
      </c>
      <c r="D47"/>
      <c r="E47" s="90" t="s">
        <v>250</v>
      </c>
      <c r="F47" s="90" t="s">
        <v>524</v>
      </c>
      <c r="G47" s="85">
        <v>107500000</v>
      </c>
      <c r="H47" s="85">
        <v>107500000</v>
      </c>
      <c r="I47" s="79"/>
      <c r="J47" s="80"/>
      <c r="K47" s="80"/>
    </row>
    <row r="48" spans="1:11" ht="13.5">
      <c r="A48" s="84">
        <v>553108</v>
      </c>
      <c r="B48" s="83" t="s">
        <v>554</v>
      </c>
      <c r="C48" s="83" t="s">
        <v>524</v>
      </c>
      <c r="D48"/>
      <c r="E48" s="90" t="s">
        <v>251</v>
      </c>
      <c r="F48" s="90" t="s">
        <v>524</v>
      </c>
      <c r="G48" s="85">
        <v>60000000</v>
      </c>
      <c r="H48" s="85">
        <v>60000000</v>
      </c>
      <c r="I48" s="79"/>
      <c r="J48" s="80"/>
      <c r="K48" s="80"/>
    </row>
    <row r="49" spans="1:11" ht="13.5">
      <c r="A49" s="84">
        <v>553110</v>
      </c>
      <c r="B49" s="83" t="s">
        <v>554</v>
      </c>
      <c r="C49" s="83" t="s">
        <v>524</v>
      </c>
      <c r="D49"/>
      <c r="E49" s="90" t="s">
        <v>252</v>
      </c>
      <c r="F49" s="90" t="s">
        <v>524</v>
      </c>
      <c r="G49" s="85">
        <v>195650000</v>
      </c>
      <c r="H49" s="85">
        <v>195650000</v>
      </c>
      <c r="I49" s="79"/>
      <c r="J49" s="80"/>
      <c r="K49" s="80"/>
    </row>
    <row r="50" spans="1:11" ht="13.5">
      <c r="A50" s="84">
        <v>553122</v>
      </c>
      <c r="B50" s="83" t="s">
        <v>554</v>
      </c>
      <c r="C50" s="83" t="s">
        <v>524</v>
      </c>
      <c r="D50"/>
      <c r="E50" s="90" t="s">
        <v>253</v>
      </c>
      <c r="F50" s="90" t="s">
        <v>524</v>
      </c>
      <c r="G50" s="85">
        <v>4079471</v>
      </c>
      <c r="H50" s="85">
        <v>4079471</v>
      </c>
      <c r="I50" s="79"/>
      <c r="J50" s="80"/>
      <c r="K50" s="80"/>
    </row>
    <row r="51" spans="1:11" ht="13.5">
      <c r="A51" s="84">
        <v>553128</v>
      </c>
      <c r="B51" s="83" t="s">
        <v>554</v>
      </c>
      <c r="C51" s="83" t="s">
        <v>524</v>
      </c>
      <c r="D51"/>
      <c r="E51" s="90" t="s">
        <v>254</v>
      </c>
      <c r="F51" s="90" t="s">
        <v>524</v>
      </c>
      <c r="G51" s="85">
        <v>40050000</v>
      </c>
      <c r="H51" s="85">
        <v>40050000</v>
      </c>
      <c r="I51" s="79"/>
      <c r="J51" s="80"/>
      <c r="K51" s="80"/>
    </row>
    <row r="52" spans="1:11" ht="13.5">
      <c r="A52" s="84">
        <v>553129</v>
      </c>
      <c r="B52" s="83" t="s">
        <v>554</v>
      </c>
      <c r="C52" s="83" t="s">
        <v>524</v>
      </c>
      <c r="D52"/>
      <c r="E52" s="90" t="s">
        <v>255</v>
      </c>
      <c r="F52" s="90" t="s">
        <v>524</v>
      </c>
      <c r="G52" s="85">
        <v>110000000</v>
      </c>
      <c r="H52" s="85">
        <v>110000000</v>
      </c>
      <c r="J52" s="81"/>
      <c r="K52" s="81"/>
    </row>
    <row r="53" spans="1:11" ht="13.5">
      <c r="A53" s="84">
        <v>553130</v>
      </c>
      <c r="B53" s="83" t="s">
        <v>554</v>
      </c>
      <c r="C53" s="83" t="s">
        <v>524</v>
      </c>
      <c r="D53"/>
      <c r="E53" s="90" t="s">
        <v>256</v>
      </c>
      <c r="F53" s="90" t="s">
        <v>524</v>
      </c>
      <c r="G53" s="85">
        <v>252289415</v>
      </c>
      <c r="H53" s="85">
        <v>252289415</v>
      </c>
      <c r="J53" s="81"/>
      <c r="K53" s="81"/>
    </row>
    <row r="54" spans="1:11" ht="13.5">
      <c r="A54" s="84">
        <v>553141</v>
      </c>
      <c r="B54" s="83" t="s">
        <v>554</v>
      </c>
      <c r="C54" s="83" t="s">
        <v>524</v>
      </c>
      <c r="D54"/>
      <c r="E54" s="90" t="s">
        <v>257</v>
      </c>
      <c r="F54" s="90" t="s">
        <v>524</v>
      </c>
      <c r="G54" s="85">
        <v>11797309</v>
      </c>
      <c r="H54" s="85">
        <v>11797309</v>
      </c>
    </row>
    <row r="55" spans="1:11" ht="13.5">
      <c r="A55" s="84">
        <v>553381</v>
      </c>
      <c r="B55" s="83" t="s">
        <v>554</v>
      </c>
      <c r="C55" s="83" t="s">
        <v>524</v>
      </c>
      <c r="D55"/>
      <c r="E55" s="90" t="s">
        <v>258</v>
      </c>
      <c r="F55" s="90" t="s">
        <v>524</v>
      </c>
      <c r="G55" s="85">
        <v>1519920</v>
      </c>
      <c r="H55" s="85">
        <v>1519920</v>
      </c>
    </row>
    <row r="56" spans="1:11" ht="13.5">
      <c r="A56" s="84">
        <v>555100</v>
      </c>
      <c r="B56" s="83" t="s">
        <v>554</v>
      </c>
      <c r="C56" s="83" t="s">
        <v>524</v>
      </c>
      <c r="D56"/>
      <c r="E56" s="90" t="s">
        <v>259</v>
      </c>
      <c r="F56" s="90" t="s">
        <v>524</v>
      </c>
      <c r="G56" s="85">
        <v>444348929</v>
      </c>
      <c r="H56" s="85">
        <v>444348929</v>
      </c>
    </row>
    <row r="57" spans="1:11" ht="13.5">
      <c r="A57" s="84">
        <v>555167</v>
      </c>
      <c r="B57" s="83" t="s">
        <v>554</v>
      </c>
      <c r="C57" s="83" t="s">
        <v>524</v>
      </c>
      <c r="D57"/>
      <c r="E57" s="90" t="s">
        <v>260</v>
      </c>
      <c r="F57" s="90" t="s">
        <v>524</v>
      </c>
      <c r="G57" s="85">
        <v>18328773</v>
      </c>
      <c r="H57" s="85">
        <v>18328773</v>
      </c>
    </row>
    <row r="59" spans="1:11" ht="16.5">
      <c r="A59"/>
      <c r="B59"/>
      <c r="C59"/>
      <c r="D59"/>
      <c r="E59" s="89" t="s">
        <v>536</v>
      </c>
      <c r="F59"/>
      <c r="G59"/>
      <c r="H59"/>
    </row>
    <row r="60" spans="1:11" ht="13.5">
      <c r="A60"/>
      <c r="B60"/>
      <c r="C60"/>
      <c r="D60"/>
      <c r="E60" s="90" t="s">
        <v>537</v>
      </c>
      <c r="F60" s="90" t="s">
        <v>556</v>
      </c>
      <c r="G60" s="83" t="s">
        <v>557</v>
      </c>
      <c r="H60" s="83" t="s">
        <v>558</v>
      </c>
    </row>
    <row r="61" spans="1:11" ht="13.5">
      <c r="A61" s="83" t="s">
        <v>540</v>
      </c>
      <c r="B61"/>
      <c r="C61"/>
      <c r="D61"/>
      <c r="E61" s="90" t="s">
        <v>564</v>
      </c>
      <c r="F61"/>
      <c r="G61" s="83" t="s">
        <v>541</v>
      </c>
      <c r="H61" s="83" t="s">
        <v>542</v>
      </c>
    </row>
    <row r="62" spans="1:11" ht="13.5">
      <c r="A62"/>
      <c r="B62"/>
      <c r="C62"/>
      <c r="D62"/>
      <c r="E62"/>
      <c r="F62"/>
      <c r="G62" s="83" t="s">
        <v>565</v>
      </c>
      <c r="H62"/>
    </row>
    <row r="63" spans="1:11" ht="13.5">
      <c r="A63"/>
      <c r="B63"/>
      <c r="C63"/>
      <c r="D63"/>
      <c r="E63" s="90" t="s">
        <v>543</v>
      </c>
      <c r="F63"/>
      <c r="G63" s="83" t="s">
        <v>544</v>
      </c>
      <c r="H63"/>
    </row>
    <row r="64" spans="1:11" ht="13.5">
      <c r="A64" s="83" t="s">
        <v>545</v>
      </c>
      <c r="B64" s="83" t="s">
        <v>566</v>
      </c>
      <c r="C64"/>
      <c r="D64" s="83" t="s">
        <v>546</v>
      </c>
      <c r="E64" s="90" t="s">
        <v>523</v>
      </c>
      <c r="F64"/>
      <c r="G64" s="83" t="s">
        <v>547</v>
      </c>
      <c r="H64" s="83" t="s">
        <v>548</v>
      </c>
    </row>
    <row r="65" spans="2:8" ht="13.5">
      <c r="B65" s="83" t="s">
        <v>549</v>
      </c>
      <c r="C65" s="83" t="s">
        <v>550</v>
      </c>
      <c r="D65" s="83" t="s">
        <v>551</v>
      </c>
      <c r="E65"/>
      <c r="F65"/>
      <c r="G65" s="83" t="s">
        <v>552</v>
      </c>
      <c r="H65" s="83" t="s">
        <v>553</v>
      </c>
    </row>
    <row r="66" spans="2:8" ht="13.5">
      <c r="B66"/>
      <c r="C66"/>
      <c r="D66"/>
      <c r="E66"/>
      <c r="F66"/>
      <c r="G66" s="83" t="s">
        <v>435</v>
      </c>
      <c r="H66" s="88">
        <v>0</v>
      </c>
    </row>
    <row r="67" spans="2:8" ht="13.5">
      <c r="B67"/>
      <c r="C67"/>
      <c r="D67"/>
      <c r="E67"/>
      <c r="F67"/>
      <c r="G67" s="83" t="s">
        <v>559</v>
      </c>
      <c r="H67" s="85">
        <v>76747687956</v>
      </c>
    </row>
    <row r="68" spans="2:8" ht="13.5">
      <c r="B68"/>
      <c r="C68"/>
      <c r="D68"/>
      <c r="E68"/>
      <c r="F68"/>
      <c r="G68" s="83" t="s">
        <v>560</v>
      </c>
      <c r="H68" s="85">
        <v>76747687956</v>
      </c>
    </row>
    <row r="69" spans="2:8" ht="13.5">
      <c r="B69"/>
      <c r="C69"/>
      <c r="D69"/>
      <c r="E69"/>
      <c r="F69"/>
      <c r="G69" s="83" t="s">
        <v>561</v>
      </c>
      <c r="H69" s="85">
        <v>63129736281</v>
      </c>
    </row>
    <row r="70" spans="2:8" ht="13.5">
      <c r="B70"/>
      <c r="C70"/>
      <c r="D70"/>
      <c r="E70"/>
      <c r="F70"/>
      <c r="G70" s="83" t="s">
        <v>562</v>
      </c>
      <c r="H70" s="86">
        <v>-63129736281</v>
      </c>
    </row>
    <row r="71" spans="2:8" ht="13.5">
      <c r="B71"/>
      <c r="C71"/>
      <c r="D71"/>
      <c r="E71"/>
      <c r="F71"/>
      <c r="G71" s="83" t="s">
        <v>563</v>
      </c>
      <c r="H71" s="88">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38" sqref="N38"/>
    </sheetView>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Eg1ZoU9uRWmtosdDvgYdTkh27lI=</DigestValue>
    </Reference>
    <Reference URI="#idOfficeObject" Type="http://www.w3.org/2000/09/xmldsig#Object">
      <DigestMethod Algorithm="http://www.w3.org/2000/09/xmldsig#sha1"/>
      <DigestValue>G3MnDgWhQX8Tx3+3dpx0MCPD4EA=</DigestValue>
    </Reference>
  </SignedInfo>
  <SignatureValue>
    kNjF6zyw9pNoLA2QXYdxz1cXYUCjaOQGj/zyoJwiPOh1vzUhgEiNPrNJplClL0fIhRDFvFs6
    mN8nNRZOS0zQMYMcWBZgaHTgTcYL2obwZEFUbFcyejtJnzRlIJVx01jNYq7OaTCbd/RvHfGD
    iUVcTD0k9/1F5CCWvi2eS6/ZTdA=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21"/>
            <mdssi:RelationshipReference SourceId="rId7"/>
            <mdssi:RelationshipReference SourceId="rId12"/>
            <mdssi:RelationshipReference SourceId="rId17"/>
            <mdssi:RelationshipReference SourceId="rId2"/>
            <mdssi:RelationshipReference SourceId="rId16"/>
            <mdssi:RelationshipReference SourceId="rId20"/>
            <mdssi:RelationshipReference SourceId="rId1"/>
            <mdssi:RelationshipReference SourceId="rId6"/>
            <mdssi:RelationshipReference SourceId="rId11"/>
            <mdssi:RelationshipReference SourceId="rId24"/>
            <mdssi:RelationshipReference SourceId="rId5"/>
            <mdssi:RelationshipReference SourceId="rId15"/>
            <mdssi:RelationshipReference SourceId="rId23"/>
            <mdssi:RelationshipReference SourceId="rId10"/>
            <mdssi:RelationshipReference SourceId="rId19"/>
            <mdssi:RelationshipReference SourceId="rId4"/>
            <mdssi:RelationshipReference SourceId="rId9"/>
            <mdssi:RelationshipReference SourceId="rId14"/>
            <mdssi:RelationshipReference SourceId="rId22"/>
          </Transform>
          <Transform Algorithm="http://www.w3.org/TR/2001/REC-xml-c14n-20010315"/>
        </Transforms>
        <DigestMethod Algorithm="http://www.w3.org/2000/09/xmldsig#sha1"/>
        <DigestValue>aghhI1cArTg6pp5Jm4F07e5Bj38=</DigestValue>
      </Reference>
      <Reference URI="/xl/calcChain.xml?ContentType=application/vnd.openxmlformats-officedocument.spreadsheetml.calcChain+xml">
        <DigestMethod Algorithm="http://www.w3.org/2000/09/xmldsig#sha1"/>
        <DigestValue>dKR/1CYr9IUkKmtk+qvjmWLrjQU=</DigestValue>
      </Reference>
      <Reference URI="/xl/comments1.xml?ContentType=application/vnd.openxmlformats-officedocument.spreadsheetml.comments+xml">
        <DigestMethod Algorithm="http://www.w3.org/2000/09/xmldsig#sha1"/>
        <DigestValue>L1W74KIQWy0DchxeqpCppzaT0ZQ=</DigestValue>
      </Reference>
      <Reference URI="/xl/comments2.xml?ContentType=application/vnd.openxmlformats-officedocument.spreadsheetml.comments+xml">
        <DigestMethod Algorithm="http://www.w3.org/2000/09/xmldsig#sha1"/>
        <DigestValue>FeuatSiM0I8aPNNOZb2v9B/fWGM=</DigestValue>
      </Reference>
      <Reference URI="/xl/comments3.xml?ContentType=application/vnd.openxmlformats-officedocument.spreadsheetml.comments+xml">
        <DigestMethod Algorithm="http://www.w3.org/2000/09/xmldsig#sha1"/>
        <DigestValue>lMa1hLBbEH1WiJArpVQPKoWYAVs=</DigestValue>
      </Reference>
      <Reference URI="/xl/comments4.xml?ContentType=application/vnd.openxmlformats-officedocument.spreadsheetml.comments+xml">
        <DigestMethod Algorithm="http://www.w3.org/2000/09/xmldsig#sha1"/>
        <DigestValue>owfVHrDmYrCZVu94WAyRMYNw/YI=</DigestValue>
      </Reference>
      <Reference URI="/xl/comments5.xml?ContentType=application/vnd.openxmlformats-officedocument.spreadsheetml.comments+xml">
        <DigestMethod Algorithm="http://www.w3.org/2000/09/xmldsig#sha1"/>
        <DigestValue>f3DjifQ3x3oVjdHUAr5/AsGDNhY=</DigestValue>
      </Reference>
      <Reference URI="/xl/comments6.xml?ContentType=application/vnd.openxmlformats-officedocument.spreadsheetml.comments+xml">
        <DigestMethod Algorithm="http://www.w3.org/2000/09/xmldsig#sha1"/>
        <DigestValue>gcn6yG66PoprjALKV9acB75ejA8=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JRR9z9cNt/pv5sgGyCJ5rPJ+s3Y=</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0soI2UXjWBBUqUSxvvq9W7m5UOk=</DigestValue>
      </Reference>
      <Reference URI="/xl/drawings/drawing10.xml?ContentType=application/vnd.openxmlformats-officedocument.drawing+xml">
        <DigestMethod Algorithm="http://www.w3.org/2000/09/xmldsig#sha1"/>
        <DigestValue>/sL+bcjbnMEUTXR80cKAsIfF+Wo=</DigestValue>
      </Reference>
      <Reference URI="/xl/drawings/drawing2.xml?ContentType=application/vnd.openxmlformats-officedocument.drawing+xml">
        <DigestMethod Algorithm="http://www.w3.org/2000/09/xmldsig#sha1"/>
        <DigestValue>PiQ756E80XadPgKMZ/QSWgp4L7g=</DigestValue>
      </Reference>
      <Reference URI="/xl/drawings/drawing3.xml?ContentType=application/vnd.openxmlformats-officedocument.drawing+xml">
        <DigestMethod Algorithm="http://www.w3.org/2000/09/xmldsig#sha1"/>
        <DigestValue>vFCjyWnBxxRoGUzNq/VFI8rZxBE=</DigestValue>
      </Reference>
      <Reference URI="/xl/drawings/drawing4.xml?ContentType=application/vnd.openxmlformats-officedocument.drawing+xml">
        <DigestMethod Algorithm="http://www.w3.org/2000/09/xmldsig#sha1"/>
        <DigestValue>bQT5+Zb2tPS5X/qer3MdA5hoOEc=</DigestValue>
      </Reference>
      <Reference URI="/xl/drawings/drawing5.xml?ContentType=application/vnd.openxmlformats-officedocument.drawing+xml">
        <DigestMethod Algorithm="http://www.w3.org/2000/09/xmldsig#sha1"/>
        <DigestValue>jMkbwCb9jUhzUQhEmnEW/XnzDis=</DigestValue>
      </Reference>
      <Reference URI="/xl/drawings/drawing6.xml?ContentType=application/vnd.openxmlformats-officedocument.drawing+xml">
        <DigestMethod Algorithm="http://www.w3.org/2000/09/xmldsig#sha1"/>
        <DigestValue>xboGjRJYTm9ZLKFJYqe846wnhEU=</DigestValue>
      </Reference>
      <Reference URI="/xl/drawings/drawing7.xml?ContentType=application/vnd.openxmlformats-officedocument.drawing+xml">
        <DigestMethod Algorithm="http://www.w3.org/2000/09/xmldsig#sha1"/>
        <DigestValue>xnehVrNU0PZ+wvwI7+f1gqkBmCI=</DigestValue>
      </Reference>
      <Reference URI="/xl/drawings/drawing8.xml?ContentType=application/vnd.openxmlformats-officedocument.drawing+xml">
        <DigestMethod Algorithm="http://www.w3.org/2000/09/xmldsig#sha1"/>
        <DigestValue>MQXl4QQZR7aT2L5aVBRQtCFw/IA=</DigestValue>
      </Reference>
      <Reference URI="/xl/drawings/drawing9.xml?ContentType=application/vnd.openxmlformats-officedocument.drawing+xml">
        <DigestMethod Algorithm="http://www.w3.org/2000/09/xmldsig#sha1"/>
        <DigestValue>n+avR/KquGyfkG8iYtsBv0Cy67k=</DigestValue>
      </Reference>
      <Reference URI="/xl/drawings/vmlDrawing1.vml?ContentType=application/vnd.openxmlformats-officedocument.vmlDrawing">
        <DigestMethod Algorithm="http://www.w3.org/2000/09/xmldsig#sha1"/>
        <DigestValue>J9ZqpEJ6FCtnIyN97CkIBxJBJ9M=</DigestValue>
      </Reference>
      <Reference URI="/xl/drawings/vmlDrawing2.vml?ContentType=application/vnd.openxmlformats-officedocument.vmlDrawing">
        <DigestMethod Algorithm="http://www.w3.org/2000/09/xmldsig#sha1"/>
        <DigestValue>zqKA/iQYoYM7Jqo9cDG7nfTtjnw=</DigestValue>
      </Reference>
      <Reference URI="/xl/drawings/vmlDrawing3.vml?ContentType=application/vnd.openxmlformats-officedocument.vmlDrawing">
        <DigestMethod Algorithm="http://www.w3.org/2000/09/xmldsig#sha1"/>
        <DigestValue>J0i9BYKvqSV7Der9Bgr9oIDwWHM=</DigestValue>
      </Reference>
      <Reference URI="/xl/drawings/vmlDrawing4.vml?ContentType=application/vnd.openxmlformats-officedocument.vmlDrawing">
        <DigestMethod Algorithm="http://www.w3.org/2000/09/xmldsig#sha1"/>
        <DigestValue>7DeaW5w5GpDroMYgLf72Elsrktc=</DigestValue>
      </Reference>
      <Reference URI="/xl/drawings/vmlDrawing5.vml?ContentType=application/vnd.openxmlformats-officedocument.vmlDrawing">
        <DigestMethod Algorithm="http://www.w3.org/2000/09/xmldsig#sha1"/>
        <DigestValue>yHhZdj59F70mM7fQ4iNi+wRsvFw=</DigestValue>
      </Reference>
      <Reference URI="/xl/drawings/vmlDrawing6.vml?ContentType=application/vnd.openxmlformats-officedocument.vmlDrawing">
        <DigestMethod Algorithm="http://www.w3.org/2000/09/xmldsig#sha1"/>
        <DigestValue>FLqs7HX/fWcNFCL539dv3VgJoxM=</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media/image2.png?ContentType=image/png">
        <DigestMethod Algorithm="http://www.w3.org/2000/09/xmldsig#sha1"/>
        <DigestValue>S5CPmv46Sj4beG1st/IvFWBiCeI=</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10.bin?ContentType=application/vnd.openxmlformats-officedocument.spreadsheetml.printerSettings">
        <DigestMethod Algorithm="http://www.w3.org/2000/09/xmldsig#sha1"/>
        <DigestValue>gKexeVYsm/m77C1RMoe5SMMo+Ug=</DigestValue>
      </Reference>
      <Reference URI="/xl/printerSettings/printerSettings11.bin?ContentType=application/vnd.openxmlformats-officedocument.spreadsheetml.printerSettings">
        <DigestMethod Algorithm="http://www.w3.org/2000/09/xmldsig#sha1"/>
        <DigestValue>55BF5gN9+3CwWdF/XjUf+u+kTz8=</DigestValue>
      </Reference>
      <Reference URI="/xl/printerSettings/printerSettings2.bin?ContentType=application/vnd.openxmlformats-officedocument.spreadsheetml.printerSettings">
        <DigestMethod Algorithm="http://www.w3.org/2000/09/xmldsig#sha1"/>
        <DigestValue>a1O9QLuEAHDEEIAcp12dt7cXI40=</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3X04CUFrGACpOXpci7T3i9PXtTs=</DigestValue>
      </Reference>
      <Reference URI="/xl/printerSettings/printerSettings5.bin?ContentType=application/vnd.openxmlformats-officedocument.spreadsheetml.printerSettings">
        <DigestMethod Algorithm="http://www.w3.org/2000/09/xmldsig#sha1"/>
        <DigestValue>uFs3E6IfQGg6h1YousxEm/4qyOA=</DigestValue>
      </Reference>
      <Reference URI="/xl/printerSettings/printerSettings6.bin?ContentType=application/vnd.openxmlformats-officedocument.spreadsheetml.printerSettings">
        <DigestMethod Algorithm="http://www.w3.org/2000/09/xmldsig#sha1"/>
        <DigestValue>a1O9QLuEAHDEEIAcp12dt7cXI40=</DigestValue>
      </Reference>
      <Reference URI="/xl/printerSettings/printerSettings7.bin?ContentType=application/vnd.openxmlformats-officedocument.spreadsheetml.printerSettings">
        <DigestMethod Algorithm="http://www.w3.org/2000/09/xmldsig#sha1"/>
        <DigestValue>EyU/FfhTpj36MthJ+6ljErG5q4M=</DigestValue>
      </Reference>
      <Reference URI="/xl/printerSettings/printerSettings8.bin?ContentType=application/vnd.openxmlformats-officedocument.spreadsheetml.printerSettings">
        <DigestMethod Algorithm="http://www.w3.org/2000/09/xmldsig#sha1"/>
        <DigestValue>0VLDG/l4i4YINveXbGRh2WtP2yA=</DigestValue>
      </Reference>
      <Reference URI="/xl/printerSettings/printerSettings9.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9q8rtXP/k1h9fw+Yg+v1FM16/H4=</DigestValue>
      </Reference>
      <Reference URI="/xl/styles.xml?ContentType=application/vnd.openxmlformats-officedocument.spreadsheetml.styles+xml">
        <DigestMethod Algorithm="http://www.w3.org/2000/09/xmldsig#sha1"/>
        <DigestValue>HnQSN3AEwuxm/BTj+XcqpnuX8oE=</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EnqI3Rs7tKU4KP63N8Gsp/it9AA=</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nbHxeYITJHN80l8AQGnymG66eBI=</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CV8H4ts81kF7fgwm6KC6MHke0cc=</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+l4KHWroQHcAbY35tFJmIMS51U4=</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o4+HQGouCBa9yG+d+/MJkY5euIc=</DigestValue>
      </Reference>
      <Reference URI="/xl/worksheets/_rels/sheet1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5gKyEUNKc8ItCxh391Y5TbvONF4=</DigestValue>
      </Reference>
      <Reference URI="/xl/worksheets/_rels/sheet1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Iv3LC6j1FF6/HK+b0CGlhUjhcyw=</DigestValue>
      </Reference>
      <Reference URI="/xl/worksheets/_rels/sheet1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sheet1.xml?ContentType=application/vnd.openxmlformats-officedocument.spreadsheetml.worksheet+xml">
        <DigestMethod Algorithm="http://www.w3.org/2000/09/xmldsig#sha1"/>
        <DigestValue>WFE8a7E3pFxpFPBlobIB2qPh0q0=</DigestValue>
      </Reference>
      <Reference URI="/xl/worksheets/sheet10.xml?ContentType=application/vnd.openxmlformats-officedocument.spreadsheetml.worksheet+xml">
        <DigestMethod Algorithm="http://www.w3.org/2000/09/xmldsig#sha1"/>
        <DigestValue>VAAtUKLrKy7MsfTiBrDeoEfWLB4=</DigestValue>
      </Reference>
      <Reference URI="/xl/worksheets/sheet11.xml?ContentType=application/vnd.openxmlformats-officedocument.spreadsheetml.worksheet+xml">
        <DigestMethod Algorithm="http://www.w3.org/2000/09/xmldsig#sha1"/>
        <DigestValue>zsRUYtUfWKXyuHOfwaycE/jlgz4=</DigestValue>
      </Reference>
      <Reference URI="/xl/worksheets/sheet12.xml?ContentType=application/vnd.openxmlformats-officedocument.spreadsheetml.worksheet+xml">
        <DigestMethod Algorithm="http://www.w3.org/2000/09/xmldsig#sha1"/>
        <DigestValue>1FwrKkUhjB/akK4szsn9ZPGzyJg=</DigestValue>
      </Reference>
      <Reference URI="/xl/worksheets/sheet13.xml?ContentType=application/vnd.openxmlformats-officedocument.spreadsheetml.worksheet+xml">
        <DigestMethod Algorithm="http://www.w3.org/2000/09/xmldsig#sha1"/>
        <DigestValue>KgYSmpg1OvrOwt0X9axq+tcAz+c=</DigestValue>
      </Reference>
      <Reference URI="/xl/worksheets/sheet14.xml?ContentType=application/vnd.openxmlformats-officedocument.spreadsheetml.worksheet+xml">
        <DigestMethod Algorithm="http://www.w3.org/2000/09/xmldsig#sha1"/>
        <DigestValue>crRLsGwqy4lxB3w+LFRHzg/9RLk=</DigestValue>
      </Reference>
      <Reference URI="/xl/worksheets/sheet15.xml?ContentType=application/vnd.openxmlformats-officedocument.spreadsheetml.worksheet+xml">
        <DigestMethod Algorithm="http://www.w3.org/2000/09/xmldsig#sha1"/>
        <DigestValue>dEX0hXw9Rvvmyuvm2cil6l95BcE=</DigestValue>
      </Reference>
      <Reference URI="/xl/worksheets/sheet16.xml?ContentType=application/vnd.openxmlformats-officedocument.spreadsheetml.worksheet+xml">
        <DigestMethod Algorithm="http://www.w3.org/2000/09/xmldsig#sha1"/>
        <DigestValue>rMaqLrNzP7rKlDfbxwnB0o/PM40=</DigestValue>
      </Reference>
      <Reference URI="/xl/worksheets/sheet17.xml?ContentType=application/vnd.openxmlformats-officedocument.spreadsheetml.worksheet+xml">
        <DigestMethod Algorithm="http://www.w3.org/2000/09/xmldsig#sha1"/>
        <DigestValue>or0aIZyz4Mz5AzuhmTNSIWqzWc4=</DigestValue>
      </Reference>
      <Reference URI="/xl/worksheets/sheet18.xml?ContentType=application/vnd.openxmlformats-officedocument.spreadsheetml.worksheet+xml">
        <DigestMethod Algorithm="http://www.w3.org/2000/09/xmldsig#sha1"/>
        <DigestValue>ILbvNcynsXPpUCstLFkZsVG78us=</DigestValue>
      </Reference>
      <Reference URI="/xl/worksheets/sheet19.xml?ContentType=application/vnd.openxmlformats-officedocument.spreadsheetml.worksheet+xml">
        <DigestMethod Algorithm="http://www.w3.org/2000/09/xmldsig#sha1"/>
        <DigestValue>nzVGfXeg0MicrwsVJPuZbiTAyZE=</DigestValue>
      </Reference>
      <Reference URI="/xl/worksheets/sheet2.xml?ContentType=application/vnd.openxmlformats-officedocument.spreadsheetml.worksheet+xml">
        <DigestMethod Algorithm="http://www.w3.org/2000/09/xmldsig#sha1"/>
        <DigestValue>hOUeCAHKxb095U5fK8NKNLmi4fk=</DigestValue>
      </Reference>
      <Reference URI="/xl/worksheets/sheet3.xml?ContentType=application/vnd.openxmlformats-officedocument.spreadsheetml.worksheet+xml">
        <DigestMethod Algorithm="http://www.w3.org/2000/09/xmldsig#sha1"/>
        <DigestValue>k06E6w0Aw495z1oGuhaRyTWARiw=</DigestValue>
      </Reference>
      <Reference URI="/xl/worksheets/sheet4.xml?ContentType=application/vnd.openxmlformats-officedocument.spreadsheetml.worksheet+xml">
        <DigestMethod Algorithm="http://www.w3.org/2000/09/xmldsig#sha1"/>
        <DigestValue>2AXGajS685MryO5B+WyPdlJlA/4=</DigestValue>
      </Reference>
      <Reference URI="/xl/worksheets/sheet5.xml?ContentType=application/vnd.openxmlformats-officedocument.spreadsheetml.worksheet+xml">
        <DigestMethod Algorithm="http://www.w3.org/2000/09/xmldsig#sha1"/>
        <DigestValue>Ij4gKbx3QumQwitmn/1+sqzFkr8=</DigestValue>
      </Reference>
      <Reference URI="/xl/worksheets/sheet6.xml?ContentType=application/vnd.openxmlformats-officedocument.spreadsheetml.worksheet+xml">
        <DigestMethod Algorithm="http://www.w3.org/2000/09/xmldsig#sha1"/>
        <DigestValue>cw6US1GTb4VdhXoo/7tjCYehmTo=</DigestValue>
      </Reference>
      <Reference URI="/xl/worksheets/sheet7.xml?ContentType=application/vnd.openxmlformats-officedocument.spreadsheetml.worksheet+xml">
        <DigestMethod Algorithm="http://www.w3.org/2000/09/xmldsig#sha1"/>
        <DigestValue>yhdQoGRhd5MYq5gWaWIt6fc/B5s=</DigestValue>
      </Reference>
      <Reference URI="/xl/worksheets/sheet8.xml?ContentType=application/vnd.openxmlformats-officedocument.spreadsheetml.worksheet+xml">
        <DigestMethod Algorithm="http://www.w3.org/2000/09/xmldsig#sha1"/>
        <DigestValue>n8R8kcgDxqLnW12yPQUGtzYmNuY=</DigestValue>
      </Reference>
      <Reference URI="/xl/worksheets/sheet9.xml?ContentType=application/vnd.openxmlformats-officedocument.spreadsheetml.worksheet+xml">
        <DigestMethod Algorithm="http://www.w3.org/2000/09/xmldsig#sha1"/>
        <DigestValue>UXhD44BqTV8+fD+E0/B5+HuXYIE=</DigestValue>
      </Reference>
    </Manifest>
    <SignatureProperties>
      <SignatureProperty Id="idSignatureTime" Target="#idPackageSignature">
        <mdssi:SignatureTime>
          <mdssi:Format>YYYY-MM-DDThh:mm:ssTZD</mdssi:Format>
          <mdssi:Value>2023-03-30T11:22:45Z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BO35JRfzOrtqOZJh6raZLKsP2gfaeWpyzXJY2Dk4y+s=</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4+gs9t30COamUN+uZSc4iiPtym0y1DbJlnQ44THPHe8=</DigestValue>
    </Reference>
  </SignedInfo>
  <SignatureValue>oKvUlWpx0fo5xA4erwU9ze8YJj3wGXG/mUVA9E1yHabL23tN9LwPnqXEgHhwXN+XJd+fU+emmth5
NNOXzSXtk164OF6QaMeUhIASwFczfGH9TKRABf5ooFSdYiFJkecx3wyeGEq8IDrHAogH9rWePzS2
XjoHCao9aN82pP9gHvjbTLZKJRx2hNm6GhAMX1UAlucmy+tctLYvWUnod2HQxH0AsY1lSyqi7hAj
DgWwYtJUQW4qUaiqd+UX2vxQuFadJMLEB5716TYaLCxPe3oV776gq6eBOT/CUc9KIEJhyJSrbDA7
YdG1c9jOFtcFKNfbIsKZ0Yf1qZp5xkririazeg==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Transform>
          <Transform Algorithm="http://www.w3.org/TR/2001/REC-xml-c14n-20010315"/>
        </Transforms>
        <DigestMethod Algorithm="http://www.w3.org/2001/04/xmlenc#sha256"/>
        <DigestValue>eQ9G1jjvQKS4s0SJgmZjqPCKn+TEYrYvQaa27glxtpo=</DigestValue>
      </Reference>
      <Reference URI="/xl/calcChain.xml?ContentType=application/vnd.openxmlformats-officedocument.spreadsheetml.calcChain+xml">
        <DigestMethod Algorithm="http://www.w3.org/2001/04/xmlenc#sha256"/>
        <DigestValue>qNOsZYCDCgLVv7A8frqyAMlYeuS/T4xRUiZ6S1q31LE=</DigestValue>
      </Reference>
      <Reference URI="/xl/comments1.xml?ContentType=application/vnd.openxmlformats-officedocument.spreadsheetml.comments+xml">
        <DigestMethod Algorithm="http://www.w3.org/2001/04/xmlenc#sha256"/>
        <DigestValue>Ourd0ygf9UNBAEJJhUi6E6gIGpFaUjzAyQVU5ujJjTI=</DigestValue>
      </Reference>
      <Reference URI="/xl/comments2.xml?ContentType=application/vnd.openxmlformats-officedocument.spreadsheetml.comments+xml">
        <DigestMethod Algorithm="http://www.w3.org/2001/04/xmlenc#sha256"/>
        <DigestValue>EDfgwmM/153cUZS81z4R7ufaVQF1Rw+mkvP45TKYMy0=</DigestValue>
      </Reference>
      <Reference URI="/xl/comments3.xml?ContentType=application/vnd.openxmlformats-officedocument.spreadsheetml.comments+xml">
        <DigestMethod Algorithm="http://www.w3.org/2001/04/xmlenc#sha256"/>
        <DigestValue>gQBSaV8Y61Vef6m7zqN1skuBUX+C0wvtwAXEI7+y0sA=</DigestValue>
      </Reference>
      <Reference URI="/xl/comments4.xml?ContentType=application/vnd.openxmlformats-officedocument.spreadsheetml.comments+xml">
        <DigestMethod Algorithm="http://www.w3.org/2001/04/xmlenc#sha256"/>
        <DigestValue>//DN6jnHUIO8sc4A4M0FuOKfhrpdf45y9ViwBQrM5Ls=</DigestValue>
      </Reference>
      <Reference URI="/xl/comments5.xml?ContentType=application/vnd.openxmlformats-officedocument.spreadsheetml.comments+xml">
        <DigestMethod Algorithm="http://www.w3.org/2001/04/xmlenc#sha256"/>
        <DigestValue>bhhHu6PpFe7axRM3BafboMss62FYNts0g9AzeLFY7VQ=</DigestValue>
      </Reference>
      <Reference URI="/xl/comments6.xml?ContentType=application/vnd.openxmlformats-officedocument.spreadsheetml.comments+xml">
        <DigestMethod Algorithm="http://www.w3.org/2001/04/xmlenc#sha256"/>
        <DigestValue>JTloR3568DRuKRrWu4lHUSFH5EmyO12nyZtpQdW74j4=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YkZww+TJcQ2w8J4/fYO+U3um8o98o8q12TEn+9FIYrs=</DigestValue>
      </Reference>
      <Reference URI="/xl/drawings/drawing10.xml?ContentType=application/vnd.openxmlformats-officedocument.drawing+xml">
        <DigestMethod Algorithm="http://www.w3.org/2001/04/xmlenc#sha256"/>
        <DigestValue>sx6fHCGW6use3luQ7i/tps8BLXZ0X+e2S2AAIc5D6vA=</DigestValue>
      </Reference>
      <Reference URI="/xl/drawings/drawing2.xml?ContentType=application/vnd.openxmlformats-officedocument.drawing+xml">
        <DigestMethod Algorithm="http://www.w3.org/2001/04/xmlenc#sha256"/>
        <DigestValue>1dPLvMNEJO0qa9C6+fE/mgb/CCREnnroyOmw/0KLUjA=</DigestValue>
      </Reference>
      <Reference URI="/xl/drawings/drawing3.xml?ContentType=application/vnd.openxmlformats-officedocument.drawing+xml">
        <DigestMethod Algorithm="http://www.w3.org/2001/04/xmlenc#sha256"/>
        <DigestValue>05mcEbrZQtQSJUdTJKiriqSulQ3ZR0eXnENAK1hTqhQ=</DigestValue>
      </Reference>
      <Reference URI="/xl/drawings/drawing4.xml?ContentType=application/vnd.openxmlformats-officedocument.drawing+xml">
        <DigestMethod Algorithm="http://www.w3.org/2001/04/xmlenc#sha256"/>
        <DigestValue>DpHGVAP/88OK1QgnIadgDduXQpgjaFJ3YL0WP6UbEmU=</DigestValue>
      </Reference>
      <Reference URI="/xl/drawings/drawing5.xml?ContentType=application/vnd.openxmlformats-officedocument.drawing+xml">
        <DigestMethod Algorithm="http://www.w3.org/2001/04/xmlenc#sha256"/>
        <DigestValue>HiFUCW60xSN5dDAyF1fKB90ET1SGpEhYGeJaTKSXdX8=</DigestValue>
      </Reference>
      <Reference URI="/xl/drawings/drawing6.xml?ContentType=application/vnd.openxmlformats-officedocument.drawing+xml">
        <DigestMethod Algorithm="http://www.w3.org/2001/04/xmlenc#sha256"/>
        <DigestValue>WbUuc/TIk/vIiV+0+4WNnTIdthBxyQVBrXShqqHuGtQ=</DigestValue>
      </Reference>
      <Reference URI="/xl/drawings/drawing7.xml?ContentType=application/vnd.openxmlformats-officedocument.drawing+xml">
        <DigestMethod Algorithm="http://www.w3.org/2001/04/xmlenc#sha256"/>
        <DigestValue>xIL9OeLwbyEgAzCwUCPqD0xqYT2q4zqIRZkBd8dKrp4=</DigestValue>
      </Reference>
      <Reference URI="/xl/drawings/drawing8.xml?ContentType=application/vnd.openxmlformats-officedocument.drawing+xml">
        <DigestMethod Algorithm="http://www.w3.org/2001/04/xmlenc#sha256"/>
        <DigestValue>URyGnCyJOQJtB3PYkOx2ZmATVOvHoOafJZLKWouZwUY=</DigestValue>
      </Reference>
      <Reference URI="/xl/drawings/drawing9.xml?ContentType=application/vnd.openxmlformats-officedocument.drawing+xml">
        <DigestMethod Algorithm="http://www.w3.org/2001/04/xmlenc#sha256"/>
        <DigestValue>Fmw4uZUXxws03guBz+1p4YA1VN+W35kFPp1+2wCq3b8=</DigestValue>
      </Reference>
      <Reference URI="/xl/drawings/vmlDrawing1.vml?ContentType=application/vnd.openxmlformats-officedocument.vmlDrawing">
        <DigestMethod Algorithm="http://www.w3.org/2001/04/xmlenc#sha256"/>
        <DigestValue>rYPQ9ooxc/kuNXIaWVew6nF4FX097/JCzVUbri9VC4w=</DigestValue>
      </Reference>
      <Reference URI="/xl/drawings/vmlDrawing2.vml?ContentType=application/vnd.openxmlformats-officedocument.vmlDrawing">
        <DigestMethod Algorithm="http://www.w3.org/2001/04/xmlenc#sha256"/>
        <DigestValue>jHB1EBIHzc6G1Qrp2LDc7B9+YM3UswB0foXgKQaVlh0=</DigestValue>
      </Reference>
      <Reference URI="/xl/drawings/vmlDrawing3.vml?ContentType=application/vnd.openxmlformats-officedocument.vmlDrawing">
        <DigestMethod Algorithm="http://www.w3.org/2001/04/xmlenc#sha256"/>
        <DigestValue>TebaNschiSxm4pEae3ci4hnj++f+9E6IvtN58RwVWQw=</DigestValue>
      </Reference>
      <Reference URI="/xl/drawings/vmlDrawing4.vml?ContentType=application/vnd.openxmlformats-officedocument.vmlDrawing">
        <DigestMethod Algorithm="http://www.w3.org/2001/04/xmlenc#sha256"/>
        <DigestValue>3hYqbBoKoAMurphK2sC8nYji8uVSiBE8aykGG+CPVZo=</DigestValue>
      </Reference>
      <Reference URI="/xl/drawings/vmlDrawing5.vml?ContentType=application/vnd.openxmlformats-officedocument.vmlDrawing">
        <DigestMethod Algorithm="http://www.w3.org/2001/04/xmlenc#sha256"/>
        <DigestValue>UxH7XWarFRp/TB6v3AtV1HevNPWGfuapLLXQCz2l+8A=</DigestValue>
      </Reference>
      <Reference URI="/xl/drawings/vmlDrawing6.vml?ContentType=application/vnd.openxmlformats-officedocument.vmlDrawing">
        <DigestMethod Algorithm="http://www.w3.org/2001/04/xmlenc#sha256"/>
        <DigestValue>+9WBlU5NY3Tq4ip1DaIOq6rI5oJ9W7Ri0LY0ygaUz+I=</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media/image2.png?ContentType=image/png">
        <DigestMethod Algorithm="http://www.w3.org/2001/04/xmlenc#sha256"/>
        <DigestValue>ZAdetHgtteZB1XilMQsHJFgDMLNGPPl+fVxeCb02eWA=</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FW0JsAC10saE5q2/dhF1g0AtVFCP8kYB2SNmK0vj5ks=</DigestValue>
      </Reference>
      <Reference URI="/xl/printerSettings/printerSettings11.bin?ContentType=application/vnd.openxmlformats-officedocument.spreadsheetml.printerSettings">
        <DigestMethod Algorithm="http://www.w3.org/2001/04/xmlenc#sha256"/>
        <DigestValue>2VnUjJ4GcEFQsXLP71waYgUC9NfRPpw4BoyLr4v7bVU=</DigestValue>
      </Reference>
      <Reference URI="/xl/printerSettings/printerSettings2.bin?ContentType=application/vnd.openxmlformats-officedocument.spreadsheetml.printerSettings">
        <DigestMethod Algorithm="http://www.w3.org/2001/04/xmlenc#sha256"/>
        <DigestValue>wb4BTl0G2fRN1iA7AbVXm2yKX8+WQkIUz1cvIND0kyg=</DigestValue>
      </Reference>
      <Reference URI="/xl/printerSettings/printerSettings3.bin?ContentType=application/vnd.openxmlformats-officedocument.spreadsheetml.printerSettings">
        <DigestMethod Algorithm="http://www.w3.org/2001/04/xmlenc#sha256"/>
        <DigestValue>wb4BTl0G2fRN1iA7AbVXm2yKX8+WQkIUz1cvIND0kyg=</DigestValue>
      </Reference>
      <Reference URI="/xl/printerSettings/printerSettings4.bin?ContentType=application/vnd.openxmlformats-officedocument.spreadsheetml.printerSettings">
        <DigestMethod Algorithm="http://www.w3.org/2001/04/xmlenc#sha256"/>
        <DigestValue>mvWKC7UcCb69ubu416JFtZnQCAa+oqeYPlgQXqK15GY=</DigestValue>
      </Reference>
      <Reference URI="/xl/printerSettings/printerSettings5.bin?ContentType=application/vnd.openxmlformats-officedocument.spreadsheetml.printerSettings">
        <DigestMethod Algorithm="http://www.w3.org/2001/04/xmlenc#sha256"/>
        <DigestValue>Rjl3xArLKvUE5M4q8CQqqopqSRYMwPV9nIyIGF1cpKA=</DigestValue>
      </Reference>
      <Reference URI="/xl/printerSettings/printerSettings6.bin?ContentType=application/vnd.openxmlformats-officedocument.spreadsheetml.printerSettings">
        <DigestMethod Algorithm="http://www.w3.org/2001/04/xmlenc#sha256"/>
        <DigestValue>wb4BTl0G2fRN1iA7AbVXm2yKX8+WQkIUz1cvIND0kyg=</DigestValue>
      </Reference>
      <Reference URI="/xl/printerSettings/printerSettings7.bin?ContentType=application/vnd.openxmlformats-officedocument.spreadsheetml.printerSettings">
        <DigestMethod Algorithm="http://www.w3.org/2001/04/xmlenc#sha256"/>
        <DigestValue>PHhXFNoKS+v0cDy0pxEN884u+dyVF8EdploAbMj8Pg0=</DigestValue>
      </Reference>
      <Reference URI="/xl/printerSettings/printerSettings8.bin?ContentType=application/vnd.openxmlformats-officedocument.spreadsheetml.printerSettings">
        <DigestMethod Algorithm="http://www.w3.org/2001/04/xmlenc#sha256"/>
        <DigestValue>UkNvAalS5Y+hEsPRttEbjsgSL+ckpGhFGO+okQXu2bA=</DigestValue>
      </Reference>
      <Reference URI="/xl/printerSettings/printerSettings9.bin?ContentType=application/vnd.openxmlformats-officedocument.spreadsheetml.printerSettings">
        <DigestMethod Algorithm="http://www.w3.org/2001/04/xmlenc#sha256"/>
        <DigestValue>PHhXFNoKS+v0cDy0pxEN884u+dyVF8EdploAbMj8Pg0=</DigestValue>
      </Reference>
      <Reference URI="/xl/sharedStrings.xml?ContentType=application/vnd.openxmlformats-officedocument.spreadsheetml.sharedStrings+xml">
        <DigestMethod Algorithm="http://www.w3.org/2001/04/xmlenc#sha256"/>
        <DigestValue>OItJIfTeFmU/5d05kkTp+p2cfW4xA/JN1O4JRezaxvQ=</DigestValue>
      </Reference>
      <Reference URI="/xl/styles.xml?ContentType=application/vnd.openxmlformats-officedocument.spreadsheetml.styles+xml">
        <DigestMethod Algorithm="http://www.w3.org/2001/04/xmlenc#sha256"/>
        <DigestValue>u47/llsbhaBTE+0IiAYh15GxX+fvSHSrEs7obT34vko=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eKaEfL8dL2ZqgrR/u1IB8B6BAEbfuNfDgEaCSZww0KI=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xEjnoC6oveMaQJxRAfS6Ocv9rAtbqw8uIVWScNpbU2I=</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RXXLKTiFXMSKYXVhBCMM9UET0XuMzLiu4ew+TyiV164=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5IWF9dCcDdAFcifwjKzsLXIOfFZl74GBsJgmKkTIuYQ=</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kZwmtlaq9+fpXrLcfrdrEwxnTax2J0nZ56FYkstOOiA=</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/+48gnE9t6DixnZKkSnLGod2MQko6BfseJ7S0K6HhwQ=</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HhXEIu0lh8Bn5MV2IWC/X0RTVhKKf39xgXE8oKBGdc4=</DigestValue>
      </Reference>
      <Reference URI="/xl/worksheets/sheet10.xml?ContentType=application/vnd.openxmlformats-officedocument.spreadsheetml.worksheet+xml">
        <DigestMethod Algorithm="http://www.w3.org/2001/04/xmlenc#sha256"/>
        <DigestValue>Gp2gpfwdPQ/IXaSBh1iCSp2z1BU20UiaZ/vL8v6iTR4=</DigestValue>
      </Reference>
      <Reference URI="/xl/worksheets/sheet11.xml?ContentType=application/vnd.openxmlformats-officedocument.spreadsheetml.worksheet+xml">
        <DigestMethod Algorithm="http://www.w3.org/2001/04/xmlenc#sha256"/>
        <DigestValue>voaM7BdEcayracUTBzgpl5cFQj/K79/fRJix4YQJS+g=</DigestValue>
      </Reference>
      <Reference URI="/xl/worksheets/sheet12.xml?ContentType=application/vnd.openxmlformats-officedocument.spreadsheetml.worksheet+xml">
        <DigestMethod Algorithm="http://www.w3.org/2001/04/xmlenc#sha256"/>
        <DigestValue>XloO6DcEZwgzA+MBw7XUiIWRaYt6eqwiBTCZuiKlDlg=</DigestValue>
      </Reference>
      <Reference URI="/xl/worksheets/sheet13.xml?ContentType=application/vnd.openxmlformats-officedocument.spreadsheetml.worksheet+xml">
        <DigestMethod Algorithm="http://www.w3.org/2001/04/xmlenc#sha256"/>
        <DigestValue>1WfVKHBc3TcA1Fr51qHJjppCr5EcT0En7VQaOrcfcQg=</DigestValue>
      </Reference>
      <Reference URI="/xl/worksheets/sheet14.xml?ContentType=application/vnd.openxmlformats-officedocument.spreadsheetml.worksheet+xml">
        <DigestMethod Algorithm="http://www.w3.org/2001/04/xmlenc#sha256"/>
        <DigestValue>WH1mnLG4SjpoYUGxxkr/k+z2ggmNWJpOXYUkXBL8svY=</DigestValue>
      </Reference>
      <Reference URI="/xl/worksheets/sheet15.xml?ContentType=application/vnd.openxmlformats-officedocument.spreadsheetml.worksheet+xml">
        <DigestMethod Algorithm="http://www.w3.org/2001/04/xmlenc#sha256"/>
        <DigestValue>IrvzVDMsS1VI3M8Ls2qRxXRl9OlNXYUUuxUFqNAW2mY=</DigestValue>
      </Reference>
      <Reference URI="/xl/worksheets/sheet16.xml?ContentType=application/vnd.openxmlformats-officedocument.spreadsheetml.worksheet+xml">
        <DigestMethod Algorithm="http://www.w3.org/2001/04/xmlenc#sha256"/>
        <DigestValue>N4mOlo8GsTiAOHLhQYVE4QR4JwoLRn58pG0aLEIpiBc=</DigestValue>
      </Reference>
      <Reference URI="/xl/worksheets/sheet17.xml?ContentType=application/vnd.openxmlformats-officedocument.spreadsheetml.worksheet+xml">
        <DigestMethod Algorithm="http://www.w3.org/2001/04/xmlenc#sha256"/>
        <DigestValue>8jw6CNYeDfUyoXbUOp80ndhcnO4GOPuuxY1LgnXABUY=</DigestValue>
      </Reference>
      <Reference URI="/xl/worksheets/sheet18.xml?ContentType=application/vnd.openxmlformats-officedocument.spreadsheetml.worksheet+xml">
        <DigestMethod Algorithm="http://www.w3.org/2001/04/xmlenc#sha256"/>
        <DigestValue>+54D1HTq27PPKrlRyG3au8AFqCbVKT7ayw/D7docNi0=</DigestValue>
      </Reference>
      <Reference URI="/xl/worksheets/sheet19.xml?ContentType=application/vnd.openxmlformats-officedocument.spreadsheetml.worksheet+xml">
        <DigestMethod Algorithm="http://www.w3.org/2001/04/xmlenc#sha256"/>
        <DigestValue>rxmdPXsVj1GhT6MopfKGNQq95g0VzhGxrmt/yH3iwyE=</DigestValue>
      </Reference>
      <Reference URI="/xl/worksheets/sheet2.xml?ContentType=application/vnd.openxmlformats-officedocument.spreadsheetml.worksheet+xml">
        <DigestMethod Algorithm="http://www.w3.org/2001/04/xmlenc#sha256"/>
        <DigestValue>4Ej+J2lPiGMmONJbs4vgKsSyS3UrpGdI2xaQUP/GRWg=</DigestValue>
      </Reference>
      <Reference URI="/xl/worksheets/sheet3.xml?ContentType=application/vnd.openxmlformats-officedocument.spreadsheetml.worksheet+xml">
        <DigestMethod Algorithm="http://www.w3.org/2001/04/xmlenc#sha256"/>
        <DigestValue>nneYsFnlmXTWNq11zCBYcZlLyIz22/YFbmI4CaMKj5c=</DigestValue>
      </Reference>
      <Reference URI="/xl/worksheets/sheet4.xml?ContentType=application/vnd.openxmlformats-officedocument.spreadsheetml.worksheet+xml">
        <DigestMethod Algorithm="http://www.w3.org/2001/04/xmlenc#sha256"/>
        <DigestValue>FoNLxEGMm+xH1V3Lhf/MSF0aD9WFso8gujRqlVZMelw=</DigestValue>
      </Reference>
      <Reference URI="/xl/worksheets/sheet5.xml?ContentType=application/vnd.openxmlformats-officedocument.spreadsheetml.worksheet+xml">
        <DigestMethod Algorithm="http://www.w3.org/2001/04/xmlenc#sha256"/>
        <DigestValue>ilrU0QJxD5Z5t9JpWMXLDwIDHf0J4Gx1J71SWguVeJc=</DigestValue>
      </Reference>
      <Reference URI="/xl/worksheets/sheet6.xml?ContentType=application/vnd.openxmlformats-officedocument.spreadsheetml.worksheet+xml">
        <DigestMethod Algorithm="http://www.w3.org/2001/04/xmlenc#sha256"/>
        <DigestValue>GUtW/dCrB1bdeMKtxGZGrl6vwZiccDcowbk145S89bs=</DigestValue>
      </Reference>
      <Reference URI="/xl/worksheets/sheet7.xml?ContentType=application/vnd.openxmlformats-officedocument.spreadsheetml.worksheet+xml">
        <DigestMethod Algorithm="http://www.w3.org/2001/04/xmlenc#sha256"/>
        <DigestValue>j50TC81QOhLznba3sZeDDF4mX3CkOieUCVvNON0cpyM=</DigestValue>
      </Reference>
      <Reference URI="/xl/worksheets/sheet8.xml?ContentType=application/vnd.openxmlformats-officedocument.spreadsheetml.worksheet+xml">
        <DigestMethod Algorithm="http://www.w3.org/2001/04/xmlenc#sha256"/>
        <DigestValue>3upmLv+On9YX2TuF4QT1gMaDwgMA876G/KqS7YPTJXY=</DigestValue>
      </Reference>
      <Reference URI="/xl/worksheets/sheet9.xml?ContentType=application/vnd.openxmlformats-officedocument.spreadsheetml.worksheet+xml">
        <DigestMethod Algorithm="http://www.w3.org/2001/04/xmlenc#sha256"/>
        <DigestValue>Bsz2F3HCrtnncS+0nMljk3X1r14RE/Aigd+enObVvv0=</DigestValue>
      </Reference>
    </Manifest>
    <SignatureProperties>
      <SignatureProperty Id="idSignatureTime" Target="#idPackageSignature">
        <mdssi:SignatureTime xmlns:mdssi="http://schemas.openxmlformats.org/package/2006/digital-signature">
          <mdssi:Format>YYYY-MM-DDThh:mm:ssTZD</mdssi:Format>
          <mdssi:Value>2023-03-30T13:20:11Z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2023-03-30T13:20:11Z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15</vt:i4>
      </vt:variant>
    </vt:vector>
  </HeadingPairs>
  <TitlesOfParts>
    <vt:vector size="34"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Thong ke phi GD</vt:lpstr>
      <vt:lpstr>THU NHAP</vt:lpstr>
      <vt:lpstr>TAI CHINH</vt:lpstr>
      <vt:lpstr>Sheet6</vt:lpstr>
      <vt:lpstr>LCTT</vt:lpstr>
      <vt:lpstr>HOAT DONG</vt:lpstr>
      <vt:lpstr>TAI SAN</vt:lpstr>
      <vt:lpstr>GiaTriTaiSanRong_06129</vt:lpstr>
      <vt:lpstr>TB 30092015</vt:lpstr>
      <vt:lpstr>Sheet1</vt:lpstr>
      <vt:lpstr>BCDanhMucDauTu_06029!Print_Area</vt:lpstr>
      <vt:lpstr>BCKetQuaHoatDong_06028!Print_Area</vt:lpstr>
      <vt:lpstr>BCLCGT_06262!Print_Area</vt:lpstr>
      <vt:lpstr>BCTaiSan_06027!Print_Area</vt:lpstr>
      <vt:lpstr>BCThuNhap_06203!Print_Area</vt:lpstr>
      <vt:lpstr>BCTinhHinhTaiChinh_06105!Print_Area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2023-02-21T10:34:25Z</cp:lastPrinted>
  <dcterms:created xsi:type="dcterms:W3CDTF">2013-10-21T08:38:47Z</dcterms:created>
  <dcterms:modified xsi:type="dcterms:W3CDTF">2023-02-23T08:17:09Z</dcterms:modified>
</cp:coreProperties>
</file>