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drawings/drawing5.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5\12\"/>
    </mc:Choice>
  </mc:AlternateContent>
  <bookViews>
    <workbookView xWindow="0" yWindow="0" windowWidth="28800" windowHeight="11580" tabRatio="890" activeTab="2"/>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BCDanhMucDauTu_06029!$A$1:$G$67</definedName>
    <definedName name="_xlnm.Print_Area" localSheetId="4">BCKetQuaHoatDong_06028!$A$1:$F$84</definedName>
    <definedName name="_xlnm.Print_Area" localSheetId="3">BCTaiSan_06027!$A$1:$F$85</definedName>
    <definedName name="_xlnm.Print_Area" localSheetId="1">BCThuNhap_06203!$A$1:$G$88</definedName>
    <definedName name="_xlnm.Print_Area" localSheetId="2">BCTinhHinhTaiChinh_06105!$A$1:$E$111</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alcChain.xml><?xml version="1.0" encoding="utf-8"?>
<calcChain xmlns="http://schemas.openxmlformats.org/spreadsheetml/2006/main">
  <c r="E69" i="46" l="1"/>
  <c r="D25" i="44" l="1"/>
  <c r="E70" i="46" l="1"/>
  <c r="E64" i="46"/>
  <c r="E41" i="46"/>
  <c r="E42" i="46"/>
  <c r="E43" i="46"/>
  <c r="E44" i="46"/>
  <c r="E45" i="46"/>
  <c r="E46" i="46"/>
  <c r="E47" i="46"/>
  <c r="E48" i="46"/>
  <c r="E49" i="46"/>
  <c r="E50" i="46"/>
  <c r="E51" i="46"/>
  <c r="E52" i="46"/>
  <c r="E53" i="46"/>
  <c r="E54" i="46"/>
  <c r="E55" i="46"/>
  <c r="E56" i="46"/>
  <c r="E57" i="46"/>
  <c r="E58" i="46"/>
  <c r="E59" i="46"/>
  <c r="E60" i="46"/>
  <c r="E61" i="46"/>
  <c r="E62" i="46"/>
  <c r="E63" i="46"/>
  <c r="E40" i="46"/>
  <c r="E39" i="46"/>
  <c r="E20" i="46"/>
  <c r="E21" i="46"/>
  <c r="E22" i="46"/>
  <c r="E23" i="46"/>
  <c r="E24" i="46"/>
  <c r="E25" i="46"/>
  <c r="E26" i="46"/>
  <c r="E27" i="46"/>
  <c r="E28" i="46"/>
  <c r="E29" i="46"/>
  <c r="E30" i="46"/>
  <c r="E31" i="46"/>
  <c r="E32" i="46"/>
  <c r="E33" i="46"/>
  <c r="E34" i="46"/>
  <c r="E35" i="46"/>
  <c r="E36" i="46"/>
  <c r="E37" i="46"/>
  <c r="E38" i="46"/>
  <c r="E19" i="46"/>
  <c r="E18" i="46"/>
  <c r="E68" i="46"/>
  <c r="E67" i="46"/>
  <c r="E66" i="46"/>
  <c r="E65" i="46"/>
  <c r="E72" i="46"/>
  <c r="E71" i="46"/>
  <c r="F19" i="46"/>
  <c r="F69" i="43" l="1"/>
  <c r="F68" i="43"/>
  <c r="F67" i="43"/>
  <c r="F66" i="43"/>
  <c r="F21" i="43"/>
  <c r="F22" i="43"/>
  <c r="F23" i="43"/>
  <c r="F24" i="43"/>
  <c r="F26" i="43"/>
  <c r="F29" i="43"/>
  <c r="F33" i="43"/>
  <c r="F35" i="43"/>
  <c r="F42" i="43"/>
  <c r="F45" i="43"/>
  <c r="F47" i="43"/>
  <c r="F48" i="43"/>
  <c r="F49" i="43"/>
  <c r="F51" i="43"/>
  <c r="F52" i="43"/>
  <c r="F53" i="43"/>
  <c r="F54" i="43"/>
  <c r="F55" i="43"/>
  <c r="F57" i="43"/>
  <c r="F59" i="43"/>
  <c r="F19" i="43"/>
  <c r="F18" i="50" l="1"/>
  <c r="F65" i="50" l="1"/>
  <c r="D20" i="44" l="1"/>
  <c r="D31" i="44" l="1"/>
  <c r="D30" i="44" s="1"/>
  <c r="F59" i="50"/>
  <c r="D17" i="43" l="1"/>
  <c r="F68" i="46" l="1"/>
  <c r="F72" i="46" s="1"/>
  <c r="F52" i="46"/>
  <c r="G52" i="46"/>
  <c r="G41" i="46"/>
  <c r="F41" i="46"/>
  <c r="F32" i="46"/>
  <c r="F22" i="46"/>
  <c r="F18" i="46" s="1"/>
  <c r="G19" i="46"/>
  <c r="G68" i="46"/>
  <c r="G72" i="46" s="1"/>
  <c r="G32" i="46"/>
  <c r="G22" i="46"/>
  <c r="G18" i="46" l="1"/>
  <c r="F39" i="46"/>
  <c r="F25" i="49"/>
  <c r="D34" i="49"/>
  <c r="F29" i="49"/>
  <c r="F30" i="49"/>
  <c r="F31" i="49"/>
  <c r="I58" i="50" l="1"/>
  <c r="G39" i="46" l="1"/>
  <c r="F19" i="50" l="1"/>
  <c r="F20" i="50"/>
  <c r="F21" i="50"/>
  <c r="F22" i="50"/>
  <c r="F23" i="50"/>
  <c r="F24" i="50"/>
  <c r="F25" i="50"/>
  <c r="F26" i="50"/>
  <c r="F27" i="50"/>
  <c r="F28" i="50"/>
  <c r="F29" i="50"/>
  <c r="F30" i="50"/>
  <c r="F31" i="50"/>
  <c r="F32" i="50"/>
  <c r="F33" i="50"/>
  <c r="F34" i="50"/>
  <c r="F35" i="50"/>
  <c r="F36" i="50"/>
  <c r="F37" i="50"/>
  <c r="F38" i="50"/>
  <c r="F39" i="50"/>
  <c r="F40" i="50"/>
  <c r="F41" i="50"/>
  <c r="F42" i="50"/>
  <c r="F43" i="50"/>
  <c r="F44" i="50"/>
  <c r="F45" i="50"/>
  <c r="F46" i="50"/>
  <c r="F47" i="50"/>
  <c r="F48" i="50"/>
  <c r="F49" i="50"/>
  <c r="F50" i="50"/>
  <c r="F51" i="50"/>
  <c r="F52" i="50"/>
  <c r="F53" i="50"/>
  <c r="F54" i="50"/>
  <c r="F55" i="50"/>
  <c r="F56" i="50"/>
  <c r="F57" i="50"/>
  <c r="F60" i="50"/>
  <c r="F61" i="50"/>
  <c r="F62" i="50"/>
  <c r="F63" i="50"/>
  <c r="F64" i="50"/>
  <c r="F31" i="46" l="1"/>
  <c r="F64" i="46" s="1"/>
  <c r="G31" i="46" l="1"/>
  <c r="G64" i="46" s="1"/>
  <c r="F33" i="49" l="1"/>
  <c r="F28" i="49"/>
  <c r="F27" i="49"/>
  <c r="F26" i="49"/>
  <c r="F34" i="49" s="1"/>
  <c r="E17" i="43" l="1"/>
  <c r="F41" i="49" l="1"/>
  <c r="F50" i="49"/>
  <c r="D72" i="46"/>
  <c r="F38" i="49" l="1"/>
  <c r="D38" i="49"/>
  <c r="D22" i="49" l="1"/>
  <c r="D39" i="49" s="1"/>
  <c r="F22" i="49"/>
  <c r="F39" i="49" s="1"/>
  <c r="D43" i="44" l="1"/>
  <c r="D36" i="44"/>
  <c r="D34" i="44"/>
  <c r="D29" i="44"/>
  <c r="D28" i="44"/>
  <c r="D24" i="44"/>
  <c r="D23" i="44"/>
  <c r="D22" i="44"/>
  <c r="D21" i="44"/>
  <c r="D19" i="44"/>
  <c r="C14" i="44"/>
  <c r="C13" i="44"/>
  <c r="A5" i="44"/>
  <c r="G13" i="42"/>
  <c r="G12" i="42"/>
  <c r="A4" i="42"/>
  <c r="F52" i="49"/>
  <c r="F51" i="49"/>
  <c r="F47" i="49"/>
  <c r="F46" i="49"/>
  <c r="F45" i="49"/>
  <c r="F44" i="49"/>
  <c r="F43" i="49"/>
  <c r="F42" i="49"/>
  <c r="C14" i="49"/>
  <c r="C13" i="49"/>
  <c r="C14" i="50"/>
  <c r="C13" i="50"/>
  <c r="A5" i="50"/>
  <c r="C14" i="43"/>
  <c r="C13" i="43"/>
  <c r="B14" i="47"/>
  <c r="B13" i="47"/>
  <c r="A5" i="47"/>
  <c r="A5" i="43" s="1"/>
  <c r="F54" i="49" l="1"/>
  <c r="F48" i="49"/>
  <c r="D27" i="44"/>
  <c r="D39" i="44"/>
  <c r="D38" i="44" s="1"/>
  <c r="A5" i="49"/>
  <c r="D32" i="44"/>
  <c r="F55" i="49" l="1"/>
  <c r="D37" i="44"/>
  <c r="G30" i="49" l="1"/>
  <c r="G29" i="49"/>
  <c r="G31" i="49"/>
  <c r="G21" i="49"/>
  <c r="G37" i="49"/>
  <c r="G27" i="49"/>
  <c r="G34" i="49"/>
  <c r="G26" i="49"/>
  <c r="G28" i="49"/>
  <c r="G33" i="49"/>
  <c r="G25" i="49"/>
  <c r="G50" i="49"/>
  <c r="G41" i="49"/>
  <c r="G38" i="49"/>
  <c r="G39" i="49"/>
  <c r="G44" i="49"/>
  <c r="G42" i="49"/>
  <c r="G43" i="49"/>
  <c r="G45" i="49"/>
  <c r="G46" i="49"/>
  <c r="G47" i="49"/>
  <c r="G48" i="49"/>
  <c r="G54" i="49"/>
  <c r="G55" i="49" l="1"/>
</calcChain>
</file>

<file path=xl/sharedStrings.xml><?xml version="1.0" encoding="utf-8"?>
<sst xmlns="http://schemas.openxmlformats.org/spreadsheetml/2006/main" count="1052" uniqueCount="748">
  <si>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</si>
  <si>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</si>
  <si>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</si>
  <si>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</si>
  <si>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</si>
  <si>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</si>
  <si>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</si>
  <si>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</si>
  <si>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</si>
  <si>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</si>
  <si>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</si>
  <si>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</si>
  <si>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</si>
  <si>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</si>
  <si>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</si>
  <si>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</si>
  <si>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</si>
  <si>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</si>
  <si>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</si>
  <si>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</si>
  <si>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</si>
  <si>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</si>
  <si>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</si>
  <si>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</si>
  <si>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</si>
  <si>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</si>
  <si>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</si>
  <si>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</si>
  <si>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</si>
  <si>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</si>
  <si>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</si>
  <si>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</si>
  <si>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</si>
  <si>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</si>
  <si>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</si>
  <si>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</si>
  <si>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</si>
  <si>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</si>
  <si>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</si>
  <si>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</si>
  <si>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</si>
  <si>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</si>
  <si>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</si>
  <si>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</si>
  <si>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</si>
  <si>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</si>
  <si>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</si>
  <si>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</si>
  <si>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</si>
  <si>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</si>
  <si>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</si>
  <si>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</si>
  <si>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</si>
  <si>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</si>
  <si>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</si>
  <si>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</si>
  <si>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</si>
  <si>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</si>
  <si>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</si>
  <si>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</si>
  <si>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</si>
  <si>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</si>
  <si>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</si>
  <si>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</si>
  <si>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</si>
  <si>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</si>
  <si>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</si>
  <si>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</si>
  <si>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</si>
  <si>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</si>
  <si>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</si>
  <si>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</si>
  <si>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</si>
  <si>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</si>
  <si>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</si>
  <si>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</si>
  <si>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</si>
  <si>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</si>
  <si>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</si>
  <si>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</si>
  <si>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</si>
  <si>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</si>
  <si>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</si>
  <si>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</si>
  <si>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</si>
  <si>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</si>
  <si>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</si>
  <si>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</si>
  <si>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</si>
  <si>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</si>
  <si>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</si>
  <si>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</si>
  <si>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</si>
  <si>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</si>
  <si>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</si>
  <si>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</si>
  <si>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</si>
  <si>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</si>
  <si>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</si>
  <si>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</si>
  <si>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</si>
  <si>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</si>
  <si>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</si>
  <si>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</si>
  <si>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</si>
  <si>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</si>
  <si>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</si>
  <si>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</si>
  <si>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</si>
  <si>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</si>
  <si>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</si>
  <si>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</si>
  <si>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</si>
  <si>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</si>
  <si>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</si>
  <si>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</si>
  <si>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</si>
  <si>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</si>
  <si>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</si>
  <si>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</si>
  <si>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</si>
  <si>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</si>
  <si>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</si>
  <si>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</si>
  <si>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</si>
  <si>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</si>
  <si>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</si>
  <si>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</si>
  <si>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</si>
  <si>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</si>
  <si>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</si>
  <si>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</si>
  <si>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</si>
  <si>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</si>
  <si>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</si>
  <si>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</si>
  <si>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</si>
  <si>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</si>
  <si>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</si>
  <si>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</si>
  <si>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</si>
  <si>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</si>
  <si>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</si>
  <si>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</si>
  <si>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</si>
  <si>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</si>
  <si>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</si>
  <si>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</si>
  <si>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</si>
  <si>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</si>
  <si>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</si>
  <si>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</si>
  <si>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</si>
  <si>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</si>
  <si>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</si>
  <si>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</si>
  <si>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</si>
  <si>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</si>
  <si>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</si>
  <si>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</si>
  <si>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</si>
  <si>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</si>
  <si>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</si>
  <si>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</si>
  <si>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</si>
  <si>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</si>
  <si>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</si>
  <si>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</si>
  <si>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</si>
  <si>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</si>
  <si>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</si>
  <si>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</si>
  <si>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</si>
  <si>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</si>
  <si>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</si>
  <si>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</si>
  <si>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</si>
  <si>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</si>
  <si>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</si>
  <si>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</si>
  <si>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</si>
  <si>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</si>
  <si>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</si>
  <si>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</si>
  <si>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</si>
  <si>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</si>
  <si>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</si>
  <si>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</si>
  <si>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</si>
  <si>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</si>
  <si>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</si>
  <si>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</si>
  <si>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</si>
  <si>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</si>
  <si>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</si>
  <si>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</si>
  <si>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</si>
  <si>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</si>
  <si>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</si>
  <si>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</si>
  <si>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</si>
  <si>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</si>
  <si>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</si>
  <si>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</si>
  <si>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</si>
  <si>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</si>
  <si>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</si>
  <si>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</si>
  <si>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</si>
  <si>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</si>
  <si>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</si>
  <si>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</si>
  <si>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</si>
  <si>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</si>
  <si>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</si>
  <si>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</si>
  <si>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</si>
  <si>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</si>
  <si>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</si>
  <si>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</si>
  <si>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</si>
  <si>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</si>
  <si>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</si>
  <si>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</si>
  <si>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</si>
  <si>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</si>
  <si>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</si>
  <si>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</si>
  <si>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</si>
  <si>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</si>
  <si>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</si>
  <si>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</si>
  <si>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</si>
  <si>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</si>
  <si>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</si>
  <si>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</si>
  <si>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</si>
  <si>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</si>
  <si>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</si>
  <si>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</si>
  <si>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</si>
  <si>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</si>
  <si>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</si>
  <si>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</si>
  <si>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</si>
  <si>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</si>
  <si>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</si>
  <si>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</si>
  <si>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</si>
  <si>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</si>
  <si>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</si>
  <si>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</si>
  <si>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</si>
  <si>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</si>
  <si>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</si>
  <si>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</si>
  <si>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</si>
  <si>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</si>
  <si>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</si>
  <si>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</si>
  <si>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</si>
  <si>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</si>
  <si>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</si>
  <si>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</si>
  <si>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</si>
  <si>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</si>
  <si>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</si>
  <si>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</si>
  <si>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</si>
  <si>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</si>
  <si>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</si>
  <si>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</si>
  <si>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</si>
  <si>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</si>
  <si>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</si>
  <si>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</si>
  <si>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</si>
  <si>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</si>
  <si>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</si>
  <si>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</si>
  <si>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</si>
  <si>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</si>
  <si>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</si>
  <si>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</si>
  <si>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</si>
  <si>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</si>
  <si>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</si>
  <si>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</si>
  <si>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</si>
  <si>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</si>
  <si>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</si>
  <si>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</si>
  <si>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</si>
  <si>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</si>
  <si>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</si>
  <si>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</si>
  <si>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</si>
  <si>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</si>
  <si>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</si>
  <si>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</si>
  <si>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</si>
  <si>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</si>
  <si>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</si>
  <si>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</si>
  <si>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</si>
  <si>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</si>
  <si>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</si>
  <si>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</si>
  <si>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</si>
  <si>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</si>
  <si>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</si>
  <si>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</si>
  <si>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</si>
  <si>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</si>
  <si>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</si>
  <si>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</si>
  <si>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</si>
  <si>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</si>
  <si>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</si>
  <si>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</si>
  <si>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</si>
  <si>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</si>
  <si>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</si>
  <si>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</si>
  <si>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</si>
  <si>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</si>
  <si>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</si>
  <si>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</si>
  <si>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</si>
  <si>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</si>
  <si>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</si>
  <si>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</si>
  <si>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</si>
  <si>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</si>
  <si>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</si>
  <si>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</si>
  <si>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</si>
  <si>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</si>
  <si>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</si>
  <si>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</si>
  <si>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</si>
  <si>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</si>
  <si>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</si>
  <si>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</si>
  <si>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</si>
  <si>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</si>
  <si>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</si>
  <si>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</si>
  <si>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</si>
  <si>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</si>
  <si>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</si>
  <si>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</si>
  <si>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</si>
  <si>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</si>
  <si>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</si>
  <si>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</si>
  <si>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</si>
  <si>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</si>
  <si>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</si>
  <si>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</si>
  <si>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</si>
  <si>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</si>
  <si>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</si>
  <si>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</si>
  <si>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</si>
  <si>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</si>
  <si>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</si>
  <si>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</si>
  <si>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</si>
  <si>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</si>
  <si>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</si>
  <si>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</si>
  <si>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</si>
  <si>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</si>
  <si>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</si>
  <si>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</si>
  <si>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</si>
  <si>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</si>
  <si>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</si>
  <si>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</si>
  <si>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</si>
  <si>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</si>
  <si>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</si>
  <si>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</si>
  <si>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</si>
  <si>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</si>
  <si>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</si>
  <si>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</si>
  <si>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</si>
  <si>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</si>
  <si>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</si>
  <si>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</si>
  <si>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</si>
  <si>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</si>
  <si>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</si>
  <si>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</si>
  <si>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</si>
  <si>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</si>
  <si>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</si>
  <si>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</si>
  <si>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</si>
  <si>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</si>
  <si>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</si>
  <si>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</si>
  <si>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</si>
  <si>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</si>
  <si>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</si>
  <si>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</si>
  <si>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</si>
  <si>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</si>
  <si>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</si>
  <si>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</si>
  <si>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</si>
  <si>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</si>
  <si>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</si>
  <si>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</si>
  <si>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</si>
  <si>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</si>
  <si>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</si>
  <si>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</si>
  <si>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</si>
  <si>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</si>
  <si>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</si>
  <si>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</si>
  <si>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</si>
  <si>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</si>
  <si>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</si>
  <si>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</si>
  <si>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</si>
  <si>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</si>
  <si>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</si>
  <si>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</si>
  <si>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</si>
  <si>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</si>
  <si>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</si>
  <si>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</si>
  <si>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</si>
  <si>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</si>
  <si>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</si>
  <si>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</si>
  <si>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</si>
  <si>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</si>
  <si>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</si>
  <si>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</si>
  <si>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</si>
  <si>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</si>
  <si>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</si>
  <si>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</si>
  <si>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</si>
  <si>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</si>
  <si>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</si>
  <si>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</si>
  <si>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</si>
  <si>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</si>
  <si>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</si>
  <si>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</si>
  <si>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</si>
  <si>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</si>
  <si>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</si>
  <si>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</si>
  <si>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</si>
  <si>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</si>
  <si>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</si>
  <si>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</si>
  <si>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</si>
  <si>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</si>
  <si>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</si>
  <si>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</si>
  <si>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</si>
  <si>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</si>
  <si>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</si>
  <si>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</si>
  <si>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</si>
  <si>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</si>
  <si>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</si>
  <si>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</si>
  <si>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</si>
  <si>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</si>
  <si>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</si>
  <si>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</si>
  <si>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</si>
  <si>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</si>
  <si>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</si>
  <si>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</si>
  <si>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</si>
  <si>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</si>
  <si>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</si>
  <si>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</si>
  <si>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</si>
  <si>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</si>
  <si>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</si>
  <si>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</si>
  <si>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</si>
  <si>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</si>
  <si>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</si>
  <si>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</si>
  <si>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</si>
  <si>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</si>
  <si>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</si>
  <si>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</si>
  <si>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</si>
  <si>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</si>
  <si>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</si>
  <si>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</si>
  <si>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</si>
  <si>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</si>
  <si>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</si>
  <si>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</si>
  <si>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</si>
  <si>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</si>
  <si>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</si>
  <si>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</si>
  <si>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</si>
  <si>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</si>
  <si>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</si>
  <si>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</si>
  <si>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</si>
  <si>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</si>
  <si>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</si>
  <si>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</si>
  <si>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</si>
  <si>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</si>
  <si>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</si>
  <si>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</si>
  <si>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</si>
  <si>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</si>
  <si>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</si>
  <si>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</si>
  <si>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</si>
  <si>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</si>
  <si>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</si>
  <si>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</si>
  <si>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</si>
  <si>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</si>
  <si>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</si>
  <si>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</si>
  <si>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</si>
  <si>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</si>
  <si>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</si>
  <si>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</si>
  <si>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</si>
  <si>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</si>
  <si>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</si>
  <si>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</si>
  <si>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</si>
  <si>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</si>
  <si>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</si>
  <si>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</si>
  <si>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</si>
  <si>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</si>
  <si>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</si>
  <si>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</si>
  <si>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</si>
  <si>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</si>
  <si>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</si>
  <si>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</si>
  <si>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</si>
  <si>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</si>
  <si>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</si>
  <si>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</si>
  <si>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</si>
  <si>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</si>
  <si>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</si>
  <si>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</si>
  <si>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</si>
  <si>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</si>
  <si>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</si>
  <si>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</si>
  <si>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</si>
  <si>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</si>
  <si>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</si>
  <si>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</si>
  <si>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</si>
  <si>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</si>
  <si>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</si>
  <si>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</si>
  <si>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</si>
  <si>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</si>
  <si>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</si>
  <si>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</si>
  <si>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</si>
  <si>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</si>
  <si>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</si>
  <si>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</si>
  <si>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</si>
  <si>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</si>
  <si>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</si>
  <si>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</si>
  <si>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</si>
  <si>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</si>
  <si>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</si>
  <si>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</si>
  <si>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</si>
  <si>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</si>
  <si>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</si>
  <si>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</si>
  <si>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</si>
  <si>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</si>
  <si>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</si>
  <si>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</si>
  <si>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</si>
  <si>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</si>
  <si>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</si>
  <si>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</si>
  <si>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</si>
  <si>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</si>
  <si>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</si>
  <si>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</si>
  <si>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</si>
  <si>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</si>
  <si>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</si>
  <si>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</si>
  <si>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</si>
  <si>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</si>
  <si>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</si>
  <si>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</si>
  <si>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</si>
  <si>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</si>
  <si>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</si>
  <si>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</si>
  <si>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</si>
  <si>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</si>
  <si>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</si>
  <si>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</si>
  <si>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</si>
  <si>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</si>
  <si>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</si>
  <si>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</si>
  <si>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</si>
  <si>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</si>
  <si>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</si>
  <si>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</si>
  <si>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</si>
  <si>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</si>
  <si>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</si>
  <si>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</si>
  <si>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</si>
  <si>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</si>
  <si>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</si>
  <si>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</si>
  <si>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</si>
  <si>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</si>
  <si>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</si>
  <si>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</si>
  <si>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</si>
  <si>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</si>
  <si>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2239.2</t>
  </si>
  <si>
    <t>Thay đổi GTTSR do phát hành thêm Chứng chỉ Quỹ
Change of Net Asset Value due to subscription during the period</t>
  </si>
  <si>
    <t>2239.3</t>
  </si>
  <si>
    <t>Thay đổi GTTSR do mua lại Chứng chỉ Quỹ
Change of Net Asset Value due to redemption during the period</t>
  </si>
  <si>
    <t>2239.4</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</si>
  <si>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</si>
  <si>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</si>
  <si>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</si>
  <si>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</si>
  <si>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</si>
  <si>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</si>
  <si>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</si>
  <si>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</si>
  <si>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</si>
  <si>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</si>
  <si>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</si>
  <si>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</si>
  <si>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</si>
  <si>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</si>
  <si>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</si>
  <si>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</si>
  <si>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</si>
  <si>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</si>
  <si>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</si>
  <si>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</si>
  <si>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</si>
  <si>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</si>
  <si>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</si>
  <si>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</si>
  <si>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</si>
  <si>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</si>
  <si>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</si>
  <si>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</si>
  <si>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</si>
  <si>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</si>
  <si>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</si>
  <si>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</si>
  <si>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</si>
  <si>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</si>
  <si>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</si>
  <si>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</si>
  <si>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</si>
  <si>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</si>
  <si>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</si>
  <si>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</si>
  <si>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</si>
  <si>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</si>
  <si>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</si>
  <si>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</si>
  <si>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</si>
  <si>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</si>
  <si>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</si>
  <si>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</si>
  <si>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</si>
  <si>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</si>
  <si>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</si>
  <si>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</si>
  <si>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Bà Nguyễn Thị Nhung</t>
  </si>
  <si>
    <t xml:space="preserve"> Kế toán Quỹ</t>
  </si>
  <si>
    <t>Kế toán Quỹ</t>
  </si>
  <si>
    <t>Năm 2024
Year 2024</t>
  </si>
  <si>
    <t>Tổng Giám Đốc</t>
  </si>
  <si>
    <t>Ông Pham Pho Hop</t>
  </si>
  <si>
    <t>Nguyễn Thị Minh Châu</t>
  </si>
  <si>
    <t>Năm 2025
Year 2025</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</si>
  <si>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</si>
  <si>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NỢ
LIABILITY</t>
  </si>
  <si>
    <t>2253.1.1</t>
  </si>
  <si>
    <t>Bà Trần Thị Thanh Tâm</t>
  </si>
  <si>
    <t xml:space="preserve">QUỸ ĐẦU TƯ TRÁI PHIẾU BẢN VIỆT (VCAMFI)
</t>
  </si>
  <si>
    <t xml:space="preserve">Quỹ Đầu Tư Trái Phiếu Bản Việt (VCAMFI)
</t>
  </si>
  <si>
    <t xml:space="preserve">     BVB124020</t>
  </si>
  <si>
    <t xml:space="preserve">     CTG121031</t>
  </si>
  <si>
    <t xml:space="preserve">     LPB121036</t>
  </si>
  <si>
    <t xml:space="preserve">     MSN123008</t>
  </si>
  <si>
    <t xml:space="preserve">     NLG12501</t>
  </si>
  <si>
    <t xml:space="preserve">     TNG122017</t>
  </si>
  <si>
    <t xml:space="preserve">     VBA123036</t>
  </si>
  <si>
    <t xml:space="preserve">     VHM121025</t>
  </si>
  <si>
    <t>Trái phiếu niêm yết
Listed bond</t>
  </si>
  <si>
    <t>Trái phiếu chưa niêm yết
Unlisted bond</t>
  </si>
  <si>
    <t>121.7</t>
  </si>
  <si>
    <t>121.8</t>
  </si>
  <si>
    <t>Viet Capital Fixed Income Fund</t>
  </si>
  <si>
    <t>2251.2.1</t>
  </si>
  <si>
    <t>2251.1.1</t>
  </si>
  <si>
    <t>2251.1.2</t>
  </si>
  <si>
    <t>2251.1.3</t>
  </si>
  <si>
    <t>2251.1.4</t>
  </si>
  <si>
    <t>2251.1.6</t>
  </si>
  <si>
    <t>2251.1.7</t>
  </si>
  <si>
    <t>2251.1.8</t>
  </si>
  <si>
    <t>Ngày 30 tháng 11 năm 2025
As at 30 Nov 2025</t>
  </si>
  <si>
    <t>Tháng 11 năm 2025
November 2025</t>
  </si>
  <si>
    <t>Tại ngày 31 tháng 12 năm 2025/As at 31 December 2025</t>
  </si>
  <si>
    <t>Từ ngày 01 tháng 12 năm 2025 tới ngày 31 tháng 12 năm 2025/ From 01 December 2025 to 31 December 2025</t>
  </si>
  <si>
    <t>Tháng 12 năm 2025/ December 2025</t>
  </si>
  <si>
    <t>Tháng 12 năm 2024
Dec 2024</t>
  </si>
  <si>
    <t>Tháng 12 năm 2025
Dec 2025</t>
  </si>
  <si>
    <t>Ngày 31 tháng 12 năm 2025
As at 31 Dec 2025</t>
  </si>
  <si>
    <t>Tháng 12 năm 2025
December 2025</t>
  </si>
  <si>
    <t>Ngày 06 tháng 01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</si>
</sst>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_(* #,##0_);_(* \(#,##0\);_(* &quot;-&quot;??_);_(@_)"/>
    <numFmt numFmtId="168" formatCode="_(* #,##0.00_);_(* \(#,##0.00\);_(* &quot;-&quot;_);_(@_)"/>
    <numFmt numFmtId="171" formatCode="&quot;\&quot;#,##0;[Red]&quot;\&quot;&quot;\&quot;\-#,##0"/>
    <numFmt numFmtId="172" formatCode="&quot;\&quot;#,##0.00;[Red]&quot;\&quot;\-#,##0.00"/>
    <numFmt numFmtId="173" formatCode="0.0"/>
    <numFmt numFmtId="174" formatCode="&quot;\&quot;#,##0;[Red]&quot;\&quot;\-#,##0"/>
    <numFmt numFmtId="175" formatCode="#,##0;[Red]&quot;-&quot;#,##0"/>
    <numFmt numFmtId="176" formatCode="0.000"/>
    <numFmt numFmtId="177" formatCode="#,##0.00;[Red]&quot;-&quot;#,##0.00"/>
    <numFmt numFmtId="178" formatCode="mmm"/>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0\ "/>
    <numFmt numFmtId="189" formatCode="#."/>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5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sz val="11"/>
      <name val="Calibri"/>
      <family val="2"/>
      <scheme val="minor"/>
    </font>
    <font>
      <i/>
      <sz val="12"/>
      <color theme="1"/>
      <name val="Tahoma"/>
      <family val="2"/>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9"/>
      <name val="Tahoma"/>
      <family val="2"/>
    </font>
    <font>
      <b/>
      <sz val="11"/>
      <color rgb="FFFF0000"/>
      <name val="Tahoma"/>
      <family val="2"/>
    </font>
    <font>
      <b/>
      <sz val="11"/>
      <color theme="1"/>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76" fillId="0" borderId="0" applyNumberFormat="0" applyFill="0" applyBorder="0" applyAlignment="0" applyProtection="0"/>
    <xf numFmtId="0" fontId="77" fillId="0" borderId="14" applyNumberFormat="0" applyFill="0" applyAlignment="0" applyProtection="0"/>
    <xf numFmtId="0" fontId="78" fillId="0" borderId="15" applyNumberFormat="0" applyFill="0" applyAlignment="0" applyProtection="0"/>
    <xf numFmtId="0" fontId="79" fillId="0" borderId="16" applyNumberFormat="0" applyFill="0" applyAlignment="0" applyProtection="0"/>
    <xf numFmtId="0" fontId="79" fillId="0" borderId="0" applyNumberFormat="0" applyFill="0" applyBorder="0" applyAlignment="0" applyProtection="0"/>
    <xf numFmtId="0" fontId="80" fillId="9" borderId="0" applyNumberFormat="0" applyBorder="0" applyAlignment="0" applyProtection="0"/>
    <xf numFmtId="0" fontId="81" fillId="10" borderId="0" applyNumberFormat="0" applyBorder="0" applyAlignment="0" applyProtection="0"/>
    <xf numFmtId="0" fontId="82" fillId="11" borderId="0" applyNumberFormat="0" applyBorder="0" applyAlignment="0" applyProtection="0"/>
    <xf numFmtId="0" fontId="83" fillId="12" borderId="17" applyNumberFormat="0" applyAlignment="0" applyProtection="0"/>
    <xf numFmtId="0" fontId="84" fillId="13" borderId="18" applyNumberFormat="0" applyAlignment="0" applyProtection="0"/>
    <xf numFmtId="0" fontId="85" fillId="13" borderId="17" applyNumberFormat="0" applyAlignment="0" applyProtection="0"/>
    <xf numFmtId="0" fontId="86" fillId="0" borderId="19" applyNumberFormat="0" applyFill="0" applyAlignment="0" applyProtection="0"/>
    <xf numFmtId="0" fontId="87" fillId="14" borderId="20" applyNumberFormat="0" applyAlignment="0" applyProtection="0"/>
    <xf numFmtId="0" fontId="88" fillId="0" borderId="0" applyNumberFormat="0" applyFill="0" applyBorder="0" applyAlignment="0" applyProtection="0"/>
    <xf numFmtId="0" fontId="89" fillId="0" borderId="0" applyNumberFormat="0" applyFill="0" applyBorder="0" applyAlignment="0" applyProtection="0"/>
    <xf numFmtId="0" fontId="56" fillId="0" borderId="22" applyNumberFormat="0" applyFill="0" applyAlignment="0" applyProtection="0"/>
    <xf numFmtId="0" fontId="9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0" fillId="19" borderId="0" applyNumberFormat="0" applyBorder="0" applyAlignment="0" applyProtection="0"/>
    <xf numFmtId="0" fontId="9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0" fillId="23" borderId="0" applyNumberFormat="0" applyBorder="0" applyAlignment="0" applyProtection="0"/>
    <xf numFmtId="0" fontId="9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0" fillId="27" borderId="0" applyNumberFormat="0" applyBorder="0" applyAlignment="0" applyProtection="0"/>
    <xf numFmtId="0" fontId="9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0" fillId="31" borderId="0" applyNumberFormat="0" applyBorder="0" applyAlignment="0" applyProtection="0"/>
    <xf numFmtId="0" fontId="90"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0" fillId="35" borderId="0" applyNumberFormat="0" applyBorder="0" applyAlignment="0" applyProtection="0"/>
    <xf numFmtId="0" fontId="90"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0"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1" fillId="0" borderId="0">
      <alignment vertical="top"/>
    </xf>
    <xf numFmtId="0" fontId="9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2" fillId="0" borderId="0" applyFont="0" applyFill="0" applyBorder="0" applyAlignment="0" applyProtection="0"/>
    <xf numFmtId="9" fontId="53" fillId="0" borderId="0" applyFont="0" applyFill="0" applyBorder="0" applyAlignment="0" applyProtection="0"/>
    <xf numFmtId="0" fontId="106"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5"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4"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1" fillId="0" borderId="0">
      <alignment vertical="top"/>
    </xf>
    <xf numFmtId="0" fontId="18" fillId="0" borderId="0"/>
    <xf numFmtId="0" fontId="18" fillId="0" borderId="0"/>
    <xf numFmtId="38" fontId="100"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4" fontId="101" fillId="0" borderId="0" applyFont="0" applyFill="0" applyBorder="0" applyAlignment="0" applyProtection="0"/>
    <xf numFmtId="0" fontId="18" fillId="0" borderId="0"/>
    <xf numFmtId="6" fontId="103"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1"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0" fillId="0" borderId="0" applyFont="0" applyFill="0" applyBorder="0" applyAlignment="0" applyProtection="0"/>
    <xf numFmtId="171" fontId="40" fillId="0" borderId="0" applyFont="0" applyFill="0" applyBorder="0" applyAlignment="0" applyProtection="0"/>
    <xf numFmtId="0" fontId="99" fillId="0" borderId="0" applyFont="0" applyFill="0" applyBorder="0" applyAlignment="0" applyProtection="0"/>
    <xf numFmtId="0" fontId="40" fillId="0" borderId="0"/>
    <xf numFmtId="0" fontId="106" fillId="0" borderId="0" applyNumberFormat="0" applyFill="0" applyBorder="0" applyAlignment="0" applyProtection="0"/>
    <xf numFmtId="0" fontId="107" fillId="0" borderId="0"/>
    <xf numFmtId="0" fontId="51" fillId="0" borderId="0"/>
    <xf numFmtId="0" fontId="40" fillId="0" borderId="0" applyFont="0" applyFill="0" applyBorder="0" applyAlignment="0" applyProtection="0"/>
    <xf numFmtId="0" fontId="108" fillId="0" borderId="0" applyFont="0" applyFill="0" applyBorder="0" applyAlignment="0" applyProtection="0"/>
    <xf numFmtId="172" fontId="109" fillId="0" borderId="0" applyFont="0" applyFill="0" applyBorder="0" applyAlignment="0" applyProtection="0"/>
    <xf numFmtId="173" fontId="40" fillId="0" borderId="0" applyFont="0" applyFill="0" applyBorder="0" applyAlignment="0" applyProtection="0"/>
    <xf numFmtId="0" fontId="108" fillId="0" borderId="0" applyFont="0" applyFill="0" applyBorder="0" applyAlignment="0" applyProtection="0"/>
    <xf numFmtId="174" fontId="109" fillId="0" borderId="0" applyFont="0" applyFill="0" applyBorder="0" applyAlignment="0" applyProtection="0"/>
    <xf numFmtId="0" fontId="110" fillId="0" borderId="0">
      <alignment horizontal="center" wrapText="1"/>
      <protection locked="0"/>
    </xf>
    <xf numFmtId="0" fontId="40" fillId="0" borderId="0" applyFont="0" applyFill="0" applyBorder="0" applyAlignment="0" applyProtection="0"/>
    <xf numFmtId="0" fontId="108" fillId="0" borderId="0" applyFont="0" applyFill="0" applyBorder="0" applyAlignment="0" applyProtection="0"/>
    <xf numFmtId="175" fontId="109" fillId="0" borderId="0" applyFont="0" applyFill="0" applyBorder="0" applyAlignment="0" applyProtection="0"/>
    <xf numFmtId="176" fontId="40" fillId="0" borderId="0" applyFont="0" applyFill="0" applyBorder="0" applyAlignment="0" applyProtection="0"/>
    <xf numFmtId="0" fontId="108" fillId="0" borderId="0" applyFont="0" applyFill="0" applyBorder="0" applyAlignment="0" applyProtection="0"/>
    <xf numFmtId="177" fontId="109" fillId="0" borderId="0" applyFont="0" applyFill="0" applyBorder="0" applyAlignment="0" applyProtection="0"/>
    <xf numFmtId="0" fontId="108" fillId="0" borderId="0"/>
    <xf numFmtId="0" fontId="111" fillId="0" borderId="0"/>
    <xf numFmtId="0" fontId="108" fillId="0" borderId="0"/>
    <xf numFmtId="37" fontId="112" fillId="0" borderId="0"/>
    <xf numFmtId="178" fontId="40" fillId="0" borderId="0" applyFill="0" applyBorder="0" applyAlignment="0"/>
    <xf numFmtId="0" fontId="113" fillId="0" borderId="0"/>
    <xf numFmtId="1" fontId="114" fillId="0" borderId="4" applyBorder="0"/>
    <xf numFmtId="43" fontId="18" fillId="0" borderId="0" applyFont="0" applyFill="0" applyBorder="0" applyAlignment="0" applyProtection="0"/>
    <xf numFmtId="43" fontId="40" fillId="0" borderId="0" applyFont="0" applyFill="0" applyBorder="0" applyAlignment="0" applyProtection="0"/>
    <xf numFmtId="179" fontId="107" fillId="0" borderId="0"/>
    <xf numFmtId="180" fontId="115" fillId="0" borderId="0"/>
    <xf numFmtId="3" fontId="40" fillId="0" borderId="0" applyFont="0" applyFill="0" applyBorder="0" applyAlignment="0" applyProtection="0"/>
    <xf numFmtId="0" fontId="116" fillId="0" borderId="0" applyNumberFormat="0" applyAlignment="0">
      <alignment horizontal="left"/>
    </xf>
    <xf numFmtId="0" fontId="117" fillId="0" borderId="0" applyNumberFormat="0" applyAlignment="0"/>
    <xf numFmtId="181" fontId="118" fillId="0" borderId="0" applyFont="0" applyFill="0" applyBorder="0" applyAlignment="0" applyProtection="0"/>
    <xf numFmtId="182" fontId="40" fillId="0" borderId="0" applyFont="0" applyFill="0" applyBorder="0" applyAlignment="0" applyProtection="0"/>
    <xf numFmtId="183" fontId="40" fillId="0" borderId="0"/>
    <xf numFmtId="0" fontId="40" fillId="0" borderId="0" applyFont="0" applyFill="0" applyBorder="0" applyAlignment="0" applyProtection="0"/>
    <xf numFmtId="184" fontId="40" fillId="0" borderId="0" applyFont="0" applyFill="0" applyBorder="0" applyAlignment="0" applyProtection="0"/>
    <xf numFmtId="185" fontId="40" fillId="0" borderId="0" applyFont="0" applyFill="0" applyBorder="0" applyAlignment="0" applyProtection="0"/>
    <xf numFmtId="186" fontId="40" fillId="0" borderId="0"/>
    <xf numFmtId="0" fontId="119" fillId="0" borderId="0" applyNumberFormat="0" applyAlignment="0">
      <alignment horizontal="left"/>
    </xf>
    <xf numFmtId="187" fontId="51" fillId="0" borderId="0" applyFont="0" applyFill="0" applyBorder="0" applyAlignment="0" applyProtection="0"/>
    <xf numFmtId="2" fontId="40" fillId="0" borderId="0" applyFont="0" applyFill="0" applyBorder="0" applyAlignment="0" applyProtection="0"/>
    <xf numFmtId="188" fontId="51" fillId="0" borderId="23" applyFont="0" applyFill="0" applyBorder="0" applyProtection="0"/>
    <xf numFmtId="38" fontId="120" fillId="40" borderId="0" applyNumberFormat="0" applyBorder="0" applyAlignment="0" applyProtection="0"/>
    <xf numFmtId="0" fontId="121" fillId="0" borderId="0">
      <alignment horizontal="left"/>
    </xf>
    <xf numFmtId="0" fontId="122" fillId="0" borderId="24" applyNumberFormat="0" applyAlignment="0" applyProtection="0">
      <alignment horizontal="left" vertical="center"/>
    </xf>
    <xf numFmtId="0" fontId="122" fillId="0" borderId="25">
      <alignment horizontal="left" vertical="center"/>
    </xf>
    <xf numFmtId="14" fontId="94" fillId="41" borderId="26">
      <alignment horizontal="center" vertical="center" wrapText="1"/>
    </xf>
    <xf numFmtId="189" fontId="123" fillId="0" borderId="0">
      <protection locked="0"/>
    </xf>
    <xf numFmtId="189" fontId="123" fillId="0" borderId="0">
      <protection locked="0"/>
    </xf>
    <xf numFmtId="10" fontId="120" fillId="42" borderId="1" applyNumberFormat="0" applyBorder="0" applyAlignment="0" applyProtection="0"/>
    <xf numFmtId="178" fontId="124" fillId="43" borderId="0"/>
    <xf numFmtId="178" fontId="124" fillId="44" borderId="0"/>
    <xf numFmtId="164" fontId="40" fillId="0" borderId="0" applyFont="0" applyFill="0" applyBorder="0" applyAlignment="0" applyProtection="0"/>
    <xf numFmtId="165" fontId="40" fillId="0" borderId="0" applyFont="0" applyFill="0" applyBorder="0" applyAlignment="0" applyProtection="0"/>
    <xf numFmtId="0" fontId="125" fillId="0" borderId="26"/>
    <xf numFmtId="190" fontId="126" fillId="0" borderId="27"/>
    <xf numFmtId="191" fontId="40" fillId="0" borderId="0" applyFont="0" applyFill="0" applyBorder="0" applyAlignment="0" applyProtection="0"/>
    <xf numFmtId="192" fontId="40" fillId="0" borderId="0" applyFont="0" applyFill="0" applyBorder="0" applyAlignment="0" applyProtection="0"/>
    <xf numFmtId="193" fontId="127" fillId="0" borderId="0" applyFont="0" applyFill="0" applyBorder="0" applyAlignment="0" applyProtection="0"/>
    <xf numFmtId="194" fontId="127" fillId="0" borderId="0" applyFont="0" applyFill="0" applyBorder="0" applyAlignment="0" applyProtection="0"/>
    <xf numFmtId="0" fontId="128" fillId="0" borderId="0" applyNumberFormat="0" applyFont="0" applyFill="0" applyAlignment="0"/>
    <xf numFmtId="0" fontId="118" fillId="0" borderId="1"/>
    <xf numFmtId="0" fontId="107" fillId="0" borderId="0"/>
    <xf numFmtId="37" fontId="129" fillId="0" borderId="0"/>
    <xf numFmtId="0" fontId="130" fillId="0" borderId="1" applyNumberFormat="0" applyFont="0" applyFill="0" applyBorder="0" applyAlignment="0">
      <alignment horizontal="center"/>
    </xf>
    <xf numFmtId="195" fontId="131"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27" fillId="0" borderId="0" applyFont="0" applyFill="0" applyBorder="0" applyAlignment="0" applyProtection="0"/>
    <xf numFmtId="197" fontId="127" fillId="0" borderId="0" applyFont="0" applyFill="0" applyBorder="0" applyAlignment="0" applyProtection="0"/>
    <xf numFmtId="0" fontId="40" fillId="0" borderId="0" applyFont="0" applyFill="0" applyBorder="0" applyAlignment="0" applyProtection="0"/>
    <xf numFmtId="0" fontId="107" fillId="0" borderId="0"/>
    <xf numFmtId="14" fontId="110"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32" fillId="0" borderId="28" applyNumberFormat="0" applyBorder="0"/>
    <xf numFmtId="5" fontId="133" fillId="0" borderId="0"/>
    <xf numFmtId="0" fontId="132"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34" fillId="0" borderId="0" applyFont="0" applyFill="0" applyBorder="0" applyAlignment="0" applyProtection="0"/>
    <xf numFmtId="0" fontId="132" fillId="0" borderId="0" applyFont="0" applyFill="0" applyBorder="0" applyAlignment="0" applyProtection="0"/>
    <xf numFmtId="201" fontId="118" fillId="0" borderId="0" applyFont="0" applyFill="0" applyBorder="0" applyAlignment="0" applyProtection="0"/>
    <xf numFmtId="0" fontId="125" fillId="0" borderId="0"/>
    <xf numFmtId="40" fontId="135" fillId="0" borderId="0" applyBorder="0">
      <alignment horizontal="right"/>
    </xf>
    <xf numFmtId="202" fontId="118" fillId="0" borderId="12">
      <alignment horizontal="right" vertical="center"/>
    </xf>
    <xf numFmtId="203" fontId="118" fillId="0" borderId="12">
      <alignment horizontal="center"/>
    </xf>
    <xf numFmtId="3" fontId="136" fillId="0" borderId="29" applyNumberFormat="0" applyBorder="0" applyAlignment="0"/>
    <xf numFmtId="0" fontId="137" fillId="0" borderId="0" applyFill="0" applyBorder="0" applyProtection="0">
      <alignment horizontal="left" vertical="top"/>
    </xf>
    <xf numFmtId="193" fontId="118" fillId="0" borderId="0"/>
    <xf numFmtId="204" fontId="118" fillId="0" borderId="1"/>
    <xf numFmtId="0" fontId="138" fillId="45" borderId="1">
      <alignment horizontal="left" vertical="center"/>
    </xf>
    <xf numFmtId="5" fontId="139" fillId="0" borderId="3">
      <alignment horizontal="left" vertical="top"/>
    </xf>
    <xf numFmtId="5" fontId="106" fillId="0" borderId="30">
      <alignment horizontal="left" vertical="top"/>
    </xf>
    <xf numFmtId="0" fontId="140"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1" fillId="0" borderId="0">
      <alignment vertical="center"/>
    </xf>
    <xf numFmtId="42" fontId="142" fillId="0" borderId="0" applyFont="0" applyFill="0" applyBorder="0" applyAlignment="0" applyProtection="0"/>
    <xf numFmtId="44" fontId="142" fillId="0" borderId="0" applyFont="0" applyFill="0" applyBorder="0" applyAlignment="0" applyProtection="0"/>
    <xf numFmtId="0" fontId="142" fillId="0" borderId="0"/>
    <xf numFmtId="0" fontId="143" fillId="0" borderId="0" applyFont="0" applyFill="0" applyBorder="0" applyAlignment="0" applyProtection="0"/>
    <xf numFmtId="0" fontId="143" fillId="0" borderId="0" applyFont="0" applyFill="0" applyBorder="0" applyAlignment="0" applyProtection="0"/>
    <xf numFmtId="0" fontId="104" fillId="0" borderId="0">
      <alignment vertical="center"/>
    </xf>
    <xf numFmtId="40" fontId="144" fillId="0" borderId="0" applyFont="0" applyFill="0" applyBorder="0" applyAlignment="0" applyProtection="0"/>
    <xf numFmtId="38" fontId="144" fillId="0" borderId="0" applyFont="0" applyFill="0" applyBorder="0" applyAlignment="0" applyProtection="0"/>
    <xf numFmtId="0" fontId="144" fillId="0" borderId="0" applyFont="0" applyFill="0" applyBorder="0" applyAlignment="0" applyProtection="0"/>
    <xf numFmtId="0" fontId="144" fillId="0" borderId="0" applyFont="0" applyFill="0" applyBorder="0" applyAlignment="0" applyProtection="0"/>
    <xf numFmtId="9" fontId="145" fillId="0" borderId="0" applyBorder="0" applyAlignment="0" applyProtection="0"/>
    <xf numFmtId="0" fontId="146" fillId="0" borderId="0"/>
    <xf numFmtId="0" fontId="147" fillId="0" borderId="0" applyFont="0" applyFill="0" applyBorder="0" applyAlignment="0" applyProtection="0"/>
    <xf numFmtId="0" fontId="147"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48" fillId="0" borderId="0"/>
    <xf numFmtId="0" fontId="128" fillId="0" borderId="0"/>
    <xf numFmtId="164" fontId="101" fillId="0" borderId="0" applyFont="0" applyFill="0" applyBorder="0" applyAlignment="0" applyProtection="0"/>
    <xf numFmtId="165" fontId="101"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49" fillId="0" borderId="0"/>
    <xf numFmtId="191" fontId="101" fillId="0" borderId="0" applyFont="0" applyFill="0" applyBorder="0" applyAlignment="0" applyProtection="0"/>
    <xf numFmtId="209" fontId="103" fillId="0" borderId="0" applyFont="0" applyFill="0" applyBorder="0" applyAlignment="0" applyProtection="0"/>
    <xf numFmtId="192" fontId="101"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5"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0"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7"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7"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5"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1" fillId="0" borderId="0">
      <alignment vertical="top"/>
    </xf>
    <xf numFmtId="0" fontId="18" fillId="15" borderId="21" applyNumberFormat="0" applyFont="0" applyAlignment="0" applyProtection="0"/>
    <xf numFmtId="43" fontId="151"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5"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5"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05"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5"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1" fillId="0" borderId="0" applyFont="0" applyFill="0" applyBorder="0" applyAlignment="0" applyProtection="0"/>
    <xf numFmtId="43" fontId="40" fillId="0" borderId="0" applyFont="0" applyFill="0" applyBorder="0" applyAlignment="0" applyProtection="0"/>
    <xf numFmtId="0" fontId="17" fillId="0" borderId="0"/>
    <xf numFmtId="0" fontId="15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1"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1"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1"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5"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1"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1"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2" fillId="0" borderId="0">
      <alignment vertical="top"/>
    </xf>
    <xf numFmtId="0" fontId="15" fillId="0" borderId="0"/>
    <xf numFmtId="0" fontId="53" fillId="0" borderId="0"/>
    <xf numFmtId="0" fontId="15" fillId="0" borderId="0"/>
    <xf numFmtId="0" fontId="53"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2" fillId="0" borderId="0">
      <alignment vertical="top"/>
    </xf>
    <xf numFmtId="0" fontId="14" fillId="0" borderId="0"/>
    <xf numFmtId="0" fontId="53" fillId="0" borderId="0"/>
    <xf numFmtId="0" fontId="14" fillId="0" borderId="0"/>
    <xf numFmtId="0" fontId="53" fillId="0" borderId="0"/>
    <xf numFmtId="43" fontId="15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3"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0" fontId="91"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1" fillId="0" borderId="0">
      <alignment vertical="top"/>
    </xf>
    <xf numFmtId="0" fontId="91"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5"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5"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5"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5" fillId="0" borderId="0"/>
    <xf numFmtId="43" fontId="40" fillId="0" borderId="0" quotePrefix="1" applyFont="0" applyFill="0" applyBorder="0" applyAlignment="0">
      <protection locked="0"/>
    </xf>
    <xf numFmtId="43" fontId="53" fillId="0" borderId="0" applyFont="0" applyFill="0" applyBorder="0" applyAlignment="0" applyProtection="0"/>
    <xf numFmtId="0" fontId="91"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2" fillId="0" borderId="0">
      <alignment vertical="top"/>
    </xf>
    <xf numFmtId="0" fontId="53" fillId="0" borderId="0"/>
    <xf numFmtId="0" fontId="53" fillId="0" borderId="0"/>
    <xf numFmtId="43" fontId="152" fillId="0" borderId="0" applyFont="0" applyFill="0" applyBorder="0" applyAlignment="0" applyProtection="0"/>
    <xf numFmtId="0" fontId="75" fillId="0" borderId="0"/>
    <xf numFmtId="43" fontId="40" fillId="0" borderId="0" quotePrefix="1" applyFont="0" applyFill="0" applyBorder="0" applyAlignment="0">
      <protection locked="0"/>
    </xf>
    <xf numFmtId="43" fontId="40" fillId="0" borderId="0" applyFont="0" applyFill="0" applyBorder="0" applyAlignment="0" applyProtection="0"/>
    <xf numFmtId="0" fontId="91"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1" fillId="0" borderId="0">
      <alignment vertical="top"/>
    </xf>
    <xf numFmtId="0" fontId="91" fillId="0" borderId="0">
      <alignment vertical="top"/>
    </xf>
    <xf numFmtId="9" fontId="14" fillId="0" borderId="0" applyFont="0" applyFill="0" applyBorder="0" applyAlignment="0" applyProtection="0"/>
    <xf numFmtId="0" fontId="75"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5"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1"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5" fillId="0" borderId="0"/>
    <xf numFmtId="43"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2"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2"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1" fillId="0" borderId="0">
      <alignment vertical="top"/>
    </xf>
    <xf numFmtId="0" fontId="91" fillId="0" borderId="0">
      <alignment vertical="top"/>
    </xf>
    <xf numFmtId="0" fontId="14" fillId="0" borderId="0"/>
    <xf numFmtId="0" fontId="14" fillId="0" borderId="0"/>
    <xf numFmtId="0" fontId="91" fillId="0" borderId="0">
      <alignment vertical="top"/>
    </xf>
    <xf numFmtId="0" fontId="9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2"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5"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5"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5"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5" fillId="0" borderId="0"/>
    <xf numFmtId="0" fontId="91" fillId="0" borderId="0">
      <alignment vertical="top"/>
    </xf>
    <xf numFmtId="0" fontId="91" fillId="0" borderId="0">
      <alignment vertical="top"/>
    </xf>
    <xf numFmtId="0" fontId="9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5"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5" fillId="0" borderId="0"/>
    <xf numFmtId="0" fontId="14" fillId="0" borderId="0"/>
    <xf numFmtId="0" fontId="14" fillId="0" borderId="0"/>
    <xf numFmtId="43" fontId="53" fillId="0" borderId="0" applyFont="0" applyFill="0" applyBorder="0" applyAlignment="0" applyProtection="0"/>
    <xf numFmtId="0" fontId="9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5" fillId="0" borderId="0"/>
    <xf numFmtId="9" fontId="53" fillId="0" borderId="0" applyFont="0" applyFill="0" applyBorder="0" applyAlignment="0" applyProtection="0"/>
    <xf numFmtId="0" fontId="14" fillId="0" borderId="0"/>
    <xf numFmtId="0" fontId="7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5"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2"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5"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5" fillId="0" borderId="0"/>
    <xf numFmtId="0" fontId="14" fillId="0" borderId="0"/>
    <xf numFmtId="43" fontId="53" fillId="0" borderId="0" applyFont="0" applyFill="0" applyBorder="0" applyAlignment="0" applyProtection="0"/>
    <xf numFmtId="0" fontId="91"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0" fontId="9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5" fillId="0" borderId="0"/>
    <xf numFmtId="9" fontId="53" fillId="0" borderId="0" applyFont="0" applyFill="0" applyBorder="0" applyAlignment="0" applyProtection="0"/>
    <xf numFmtId="0" fontId="75" fillId="0" borderId="0"/>
    <xf numFmtId="0" fontId="9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5" fillId="0" borderId="0">
      <alignment vertical="top"/>
    </xf>
    <xf numFmtId="0" fontId="105" fillId="0" borderId="0">
      <alignment vertical="top"/>
    </xf>
    <xf numFmtId="0" fontId="105"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2" fillId="0" borderId="0" applyFont="0" applyFill="0" applyBorder="0" applyAlignment="0" applyProtection="0"/>
    <xf numFmtId="0" fontId="40" fillId="0" borderId="0"/>
    <xf numFmtId="43" fontId="40" fillId="0" borderId="0" applyFont="0" applyFill="0" applyBorder="0" applyAlignment="0" applyProtection="0"/>
    <xf numFmtId="0" fontId="105"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0" fontId="105" fillId="0" borderId="0">
      <alignment vertical="top"/>
    </xf>
    <xf numFmtId="0" fontId="105"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05" fillId="0" borderId="0">
      <alignment vertical="top"/>
    </xf>
    <xf numFmtId="0" fontId="105" fillId="0" borderId="0">
      <alignment vertical="top"/>
    </xf>
    <xf numFmtId="0" fontId="14" fillId="0" borderId="0"/>
    <xf numFmtId="9" fontId="14" fillId="0" borderId="0" applyFont="0" applyFill="0" applyBorder="0" applyAlignment="0" applyProtection="0"/>
    <xf numFmtId="0" fontId="105" fillId="0" borderId="0">
      <alignment vertical="top"/>
    </xf>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5" fillId="0" borderId="0">
      <alignment vertical="top"/>
    </xf>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5" fillId="0" borderId="0">
      <alignment vertical="top"/>
    </xf>
    <xf numFmtId="0" fontId="105" fillId="0" borderId="0">
      <alignment vertical="top"/>
    </xf>
    <xf numFmtId="0" fontId="10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2"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1"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1"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1"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2" fillId="0" borderId="0" applyFont="0" applyFill="0" applyBorder="0" applyAlignment="0" applyProtection="0"/>
    <xf numFmtId="0" fontId="40" fillId="0" borderId="0"/>
    <xf numFmtId="43" fontId="40" fillId="0" borderId="0" applyFont="0" applyFill="0" applyBorder="0" applyAlignment="0" applyProtection="0"/>
    <xf numFmtId="0" fontId="105"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0" fontId="105" fillId="0" borderId="0">
      <alignment vertical="top"/>
    </xf>
    <xf numFmtId="0" fontId="105"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5" fillId="0" borderId="0">
      <alignment vertical="top"/>
    </xf>
    <xf numFmtId="0" fontId="105" fillId="0" borderId="0">
      <alignment vertical="top"/>
    </xf>
    <xf numFmtId="0" fontId="14" fillId="0" borderId="0"/>
    <xf numFmtId="0" fontId="14" fillId="0" borderId="0"/>
    <xf numFmtId="0" fontId="105" fillId="0" borderId="0">
      <alignment vertical="top"/>
    </xf>
    <xf numFmtId="0" fontId="10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5" fillId="0" borderId="0">
      <alignment vertical="top"/>
    </xf>
    <xf numFmtId="0" fontId="105" fillId="0" borderId="0">
      <alignment vertical="top"/>
    </xf>
    <xf numFmtId="0" fontId="10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5"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5"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2" fillId="0" borderId="0">
      <alignment vertical="top"/>
    </xf>
    <xf numFmtId="43" fontId="40" fillId="0" borderId="0" applyFont="0" applyFill="0" applyBorder="0" applyAlignment="0" applyProtection="0"/>
    <xf numFmtId="0" fontId="14" fillId="0" borderId="0"/>
    <xf numFmtId="0" fontId="152" fillId="0" borderId="0">
      <alignment vertical="top"/>
    </xf>
    <xf numFmtId="43" fontId="14" fillId="0" borderId="0" applyFont="0" applyFill="0" applyBorder="0" applyAlignment="0" applyProtection="0"/>
    <xf numFmtId="0" fontId="14" fillId="0" borderId="0"/>
    <xf numFmtId="43" fontId="152"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5"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2" fillId="0" borderId="0" applyFont="0" applyFill="0" applyBorder="0" applyAlignment="0" applyProtection="0"/>
    <xf numFmtId="0" fontId="40" fillId="0" borderId="0"/>
    <xf numFmtId="43" fontId="40" fillId="0" borderId="0" applyFont="0" applyFill="0" applyBorder="0" applyAlignment="0" applyProtection="0"/>
    <xf numFmtId="0" fontId="10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0" fontId="14" fillId="17" borderId="0" applyNumberFormat="0" applyBorder="0" applyAlignment="0" applyProtection="0"/>
    <xf numFmtId="9" fontId="14" fillId="0" borderId="0" applyFont="0" applyFill="0" applyBorder="0" applyAlignment="0" applyProtection="0"/>
    <xf numFmtId="0" fontId="105" fillId="0" borderId="0">
      <alignment vertical="top"/>
    </xf>
    <xf numFmtId="0" fontId="105"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2"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5" fillId="0" borderId="0">
      <alignment vertical="top"/>
    </xf>
    <xf numFmtId="0" fontId="105" fillId="0" borderId="0">
      <alignment vertical="top"/>
    </xf>
    <xf numFmtId="0" fontId="14" fillId="0" borderId="0"/>
    <xf numFmtId="0" fontId="14" fillId="0" borderId="0"/>
    <xf numFmtId="0" fontId="105" fillId="0" borderId="0">
      <alignment vertical="top"/>
    </xf>
    <xf numFmtId="0" fontId="10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1"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1"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5"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5"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5"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5" fillId="0" borderId="0">
      <alignment vertical="top"/>
    </xf>
    <xf numFmtId="0" fontId="105" fillId="0" borderId="0">
      <alignment vertical="top"/>
    </xf>
    <xf numFmtId="0" fontId="105"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5" fillId="0" borderId="0"/>
    <xf numFmtId="0" fontId="14" fillId="0" borderId="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2"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2"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5"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5"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2" fillId="0" borderId="0" applyFont="0" applyFill="0" applyBorder="0" applyAlignment="0" applyProtection="0"/>
    <xf numFmtId="0" fontId="40" fillId="0" borderId="0"/>
    <xf numFmtId="43" fontId="40" fillId="0" borderId="0" applyFont="0" applyFill="0" applyBorder="0" applyAlignment="0" applyProtection="0"/>
    <xf numFmtId="0" fontId="105"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0" fontId="105" fillId="0" borderId="0">
      <alignment vertical="top"/>
    </xf>
    <xf numFmtId="0" fontId="105"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5" fillId="0" borderId="0">
      <alignment vertical="top"/>
    </xf>
    <xf numFmtId="0" fontId="105" fillId="0" borderId="0">
      <alignment vertical="top"/>
    </xf>
    <xf numFmtId="0" fontId="14" fillId="0" borderId="0"/>
    <xf numFmtId="0" fontId="14" fillId="0" borderId="0"/>
    <xf numFmtId="0" fontId="105" fillId="0" borderId="0">
      <alignment vertical="top"/>
    </xf>
    <xf numFmtId="0" fontId="10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5" fillId="0" borderId="0">
      <alignment vertical="top"/>
    </xf>
    <xf numFmtId="0" fontId="105" fillId="0" borderId="0">
      <alignment vertical="top"/>
    </xf>
    <xf numFmtId="0" fontId="10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1"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1"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5"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5"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5"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5"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1"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1" fillId="0" borderId="0">
      <alignment vertical="top"/>
    </xf>
    <xf numFmtId="0" fontId="91"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1" fillId="0" borderId="0">
      <alignment vertical="top"/>
    </xf>
    <xf numFmtId="0" fontId="14" fillId="0" borderId="0"/>
    <xf numFmtId="0" fontId="14" fillId="0" borderId="0"/>
    <xf numFmtId="9" fontId="53" fillId="0" borderId="0" applyFont="0" applyFill="0" applyBorder="0" applyAlignment="0" applyProtection="0"/>
    <xf numFmtId="0" fontId="91" fillId="0" borderId="0">
      <alignment vertical="top"/>
    </xf>
    <xf numFmtId="0" fontId="14" fillId="0" borderId="0"/>
    <xf numFmtId="0" fontId="14" fillId="0" borderId="0"/>
    <xf numFmtId="0" fontId="91" fillId="0" borderId="0">
      <alignment vertical="top"/>
    </xf>
    <xf numFmtId="0" fontId="91"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1"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2"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5"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1"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2"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1"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1" fillId="0" borderId="0">
      <alignment vertical="top"/>
    </xf>
    <xf numFmtId="0" fontId="9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5"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5"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5"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1"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5" fillId="0" borderId="0"/>
    <xf numFmtId="9" fontId="53" fillId="0" borderId="0" applyFont="0" applyFill="0" applyBorder="0" applyAlignment="0" applyProtection="0"/>
    <xf numFmtId="0" fontId="14" fillId="0" borderId="0"/>
    <xf numFmtId="0" fontId="14" fillId="0" borderId="0"/>
    <xf numFmtId="0" fontId="75"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5"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5"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5"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2" fillId="0" borderId="0">
      <alignment vertical="top"/>
    </xf>
    <xf numFmtId="0" fontId="14" fillId="0" borderId="0"/>
    <xf numFmtId="0" fontId="14" fillId="0" borderId="0"/>
    <xf numFmtId="0" fontId="53" fillId="0" borderId="0"/>
    <xf numFmtId="0" fontId="53" fillId="0" borderId="0"/>
    <xf numFmtId="43" fontId="152" fillId="0" borderId="0" applyFont="0" applyFill="0" applyBorder="0" applyAlignment="0" applyProtection="0"/>
    <xf numFmtId="43" fontId="14" fillId="0" borderId="0" applyFont="0" applyFill="0" applyBorder="0" applyAlignment="0" applyProtection="0"/>
    <xf numFmtId="0" fontId="75"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1" fillId="0" borderId="0">
      <alignment vertical="top"/>
    </xf>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2"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2"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1" fillId="0" borderId="0">
      <alignment vertical="top"/>
    </xf>
    <xf numFmtId="43" fontId="40" fillId="0" borderId="0" applyFont="0" applyFill="0" applyBorder="0" applyAlignment="0" applyProtection="0"/>
    <xf numFmtId="0" fontId="14" fillId="0" borderId="0"/>
    <xf numFmtId="0" fontId="91" fillId="0" borderId="0">
      <alignment vertical="top"/>
    </xf>
    <xf numFmtId="0" fontId="14" fillId="0" borderId="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5"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5"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5"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5"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1"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1" fillId="0" borderId="0">
      <alignment vertical="top"/>
    </xf>
    <xf numFmtId="0" fontId="91"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1"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2"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5"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1"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1"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2"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9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1"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5"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5"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91"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5" fillId="0" borderId="0"/>
    <xf numFmtId="9" fontId="53" fillId="0" borderId="0" applyFont="0" applyFill="0" applyBorder="0" applyAlignment="0" applyProtection="0"/>
    <xf numFmtId="0" fontId="14" fillId="0" borderId="0"/>
    <xf numFmtId="0" fontId="14" fillId="0" borderId="0"/>
    <xf numFmtId="0" fontId="75"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1"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5"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5"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5"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5"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1" fillId="0" borderId="0">
      <alignment vertical="top"/>
    </xf>
    <xf numFmtId="0" fontId="91"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2" fillId="0" borderId="0">
      <alignment vertical="top"/>
    </xf>
    <xf numFmtId="0" fontId="53" fillId="0" borderId="0"/>
    <xf numFmtId="0" fontId="53" fillId="0" borderId="0"/>
    <xf numFmtId="43" fontId="14" fillId="0" borderId="0" applyFont="0" applyFill="0" applyBorder="0" applyAlignment="0" applyProtection="0"/>
    <xf numFmtId="0" fontId="75"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1"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1"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2"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2"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1" fillId="0" borderId="0">
      <alignment vertical="top"/>
    </xf>
    <xf numFmtId="0" fontId="9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5"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5"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5" fillId="0" borderId="0"/>
    <xf numFmtId="9" fontId="53" fillId="0" borderId="0" applyFont="0" applyFill="0" applyBorder="0" applyAlignment="0" applyProtection="0"/>
    <xf numFmtId="0" fontId="75"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0" fontId="91"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5"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5" fillId="0" borderId="0">
      <alignment vertical="top"/>
    </xf>
    <xf numFmtId="0" fontId="10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5" fillId="0" borderId="0">
      <alignment vertical="top"/>
    </xf>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2"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0" fontId="105"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05"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05"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5"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5"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5" fillId="0" borderId="0">
      <alignment vertical="top"/>
    </xf>
    <xf numFmtId="0" fontId="10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2" fillId="0" borderId="0">
      <alignment vertical="top"/>
    </xf>
    <xf numFmtId="0" fontId="40"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40" fillId="0" borderId="0"/>
    <xf numFmtId="0" fontId="40" fillId="0" borderId="0"/>
    <xf numFmtId="9" fontId="53" fillId="0" borderId="0" applyFont="0" applyFill="0" applyBorder="0" applyAlignment="0" applyProtection="0"/>
    <xf numFmtId="0" fontId="105" fillId="0" borderId="0">
      <alignment vertical="top"/>
    </xf>
    <xf numFmtId="0" fontId="14" fillId="0" borderId="0"/>
    <xf numFmtId="0" fontId="105"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0" fontId="14" fillId="0" borderId="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5" fillId="0" borderId="0">
      <alignment vertical="top"/>
    </xf>
    <xf numFmtId="0" fontId="105" fillId="0" borderId="0">
      <alignment vertical="top"/>
    </xf>
    <xf numFmtId="0" fontId="10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5" fillId="0" borderId="0">
      <alignment vertical="top"/>
    </xf>
    <xf numFmtId="43" fontId="14" fillId="0" borderId="0" applyFont="0" applyFill="0" applyBorder="0" applyAlignment="0" applyProtection="0"/>
    <xf numFmtId="0" fontId="105"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5" fillId="0" borderId="0">
      <alignment vertical="top"/>
    </xf>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05"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5" fillId="0" borderId="0">
      <alignment vertical="top"/>
    </xf>
    <xf numFmtId="0" fontId="14" fillId="0" borderId="0"/>
    <xf numFmtId="0" fontId="10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0" fontId="40" fillId="0" borderId="0"/>
    <xf numFmtId="43" fontId="14" fillId="0" borderId="0" applyFont="0" applyFill="0" applyBorder="0" applyAlignment="0" applyProtection="0"/>
    <xf numFmtId="0" fontId="105" fillId="0" borderId="0">
      <alignment vertical="top"/>
    </xf>
    <xf numFmtId="0" fontId="105" fillId="0" borderId="0">
      <alignment vertical="top"/>
    </xf>
    <xf numFmtId="43" fontId="14" fillId="0" borderId="0" applyFont="0" applyFill="0" applyBorder="0" applyAlignment="0" applyProtection="0"/>
    <xf numFmtId="0" fontId="105" fillId="0" borderId="0">
      <alignment vertical="top"/>
    </xf>
    <xf numFmtId="0" fontId="105" fillId="0" borderId="0">
      <alignment vertical="top"/>
    </xf>
    <xf numFmtId="0" fontId="40" fillId="0" borderId="0"/>
    <xf numFmtId="0" fontId="40" fillId="0" borderId="0"/>
    <xf numFmtId="0" fontId="40" fillId="0" borderId="0"/>
    <xf numFmtId="0" fontId="105" fillId="0" borderId="0">
      <alignment vertical="top"/>
    </xf>
    <xf numFmtId="0" fontId="105" fillId="0" borderId="0">
      <alignment vertical="top"/>
    </xf>
    <xf numFmtId="0" fontId="40" fillId="0" borderId="0"/>
    <xf numFmtId="0" fontId="10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0" fontId="105"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5"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5"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5" fillId="0" borderId="0">
      <alignment vertical="top"/>
    </xf>
    <xf numFmtId="0" fontId="14" fillId="0" borderId="0"/>
    <xf numFmtId="0" fontId="105"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2" fillId="0" borderId="0">
      <alignment vertical="top"/>
    </xf>
    <xf numFmtId="0" fontId="40" fillId="0" borderId="0"/>
    <xf numFmtId="0" fontId="105" fillId="0" borderId="0">
      <alignment vertical="top"/>
    </xf>
    <xf numFmtId="0" fontId="105" fillId="0" borderId="0">
      <alignment vertical="top"/>
    </xf>
    <xf numFmtId="0" fontId="14" fillId="0" borderId="0"/>
    <xf numFmtId="0" fontId="105" fillId="0" borderId="0">
      <alignment vertical="top"/>
    </xf>
    <xf numFmtId="0" fontId="105"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5" fillId="0" borderId="0">
      <alignment vertical="top"/>
    </xf>
    <xf numFmtId="0" fontId="14" fillId="0" borderId="0"/>
    <xf numFmtId="0" fontId="105"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0" fontId="14" fillId="0" borderId="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5"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5" fillId="0" borderId="0">
      <alignment vertical="top"/>
    </xf>
    <xf numFmtId="0" fontId="105" fillId="0" borderId="0">
      <alignment vertical="top"/>
    </xf>
    <xf numFmtId="0" fontId="10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5" fillId="0" borderId="0">
      <alignment vertical="top"/>
    </xf>
    <xf numFmtId="43" fontId="14" fillId="0" borderId="0" applyFont="0" applyFill="0" applyBorder="0" applyAlignment="0" applyProtection="0"/>
    <xf numFmtId="0" fontId="14" fillId="0" borderId="0"/>
    <xf numFmtId="0" fontId="105"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5"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05" fillId="0" borderId="0">
      <alignment vertical="top"/>
    </xf>
    <xf numFmtId="43" fontId="53" fillId="0" borderId="0" applyFont="0" applyFill="0" applyBorder="0" applyAlignment="0" applyProtection="0"/>
    <xf numFmtId="0" fontId="14" fillId="0" borderId="0"/>
    <xf numFmtId="0" fontId="105" fillId="0" borderId="0">
      <alignment vertical="top"/>
    </xf>
    <xf numFmtId="0" fontId="105"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5"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5" fillId="0" borderId="0">
      <alignment vertical="top"/>
    </xf>
    <xf numFmtId="0" fontId="14" fillId="0" borderId="0"/>
    <xf numFmtId="0" fontId="14" fillId="0" borderId="0"/>
    <xf numFmtId="0" fontId="10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2" fillId="0" borderId="0">
      <alignment vertical="top"/>
    </xf>
    <xf numFmtId="43" fontId="14" fillId="0" borderId="0" applyFont="0" applyFill="0" applyBorder="0" applyAlignment="0" applyProtection="0"/>
    <xf numFmtId="0" fontId="40" fillId="0" borderId="0"/>
    <xf numFmtId="0" fontId="14" fillId="0" borderId="0"/>
    <xf numFmtId="0" fontId="105" fillId="0" borderId="0">
      <alignment vertical="top"/>
    </xf>
    <xf numFmtId="9" fontId="14" fillId="0" borderId="0" applyFont="0" applyFill="0" applyBorder="0" applyAlignment="0" applyProtection="0"/>
    <xf numFmtId="0" fontId="105" fillId="0" borderId="0">
      <alignment vertical="top"/>
    </xf>
    <xf numFmtId="0" fontId="14" fillId="0" borderId="0"/>
    <xf numFmtId="0" fontId="105" fillId="0" borderId="0">
      <alignment vertical="top"/>
    </xf>
    <xf numFmtId="0" fontId="105"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5" fillId="0" borderId="0">
      <alignment vertical="top"/>
    </xf>
    <xf numFmtId="0" fontId="14" fillId="0" borderId="0"/>
    <xf numFmtId="0" fontId="105"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5"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0" fontId="14" fillId="0" borderId="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5" fillId="0" borderId="0">
      <alignment vertical="top"/>
    </xf>
    <xf numFmtId="0" fontId="105" fillId="0" borderId="0">
      <alignment vertical="top"/>
    </xf>
    <xf numFmtId="0" fontId="10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5" fillId="0" borderId="0">
      <alignment vertical="top"/>
    </xf>
    <xf numFmtId="43" fontId="14" fillId="0" borderId="0" applyFont="0" applyFill="0" applyBorder="0" applyAlignment="0" applyProtection="0"/>
    <xf numFmtId="0" fontId="14" fillId="0" borderId="0"/>
    <xf numFmtId="0" fontId="105"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5" fillId="0" borderId="0">
      <alignment vertical="top"/>
    </xf>
    <xf numFmtId="0" fontId="105"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5"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5" fillId="0" borderId="0">
      <alignment vertical="top"/>
    </xf>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5" fillId="0" borderId="0">
      <alignment vertical="top"/>
    </xf>
    <xf numFmtId="0" fontId="105"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2" fillId="0" borderId="0">
      <alignment vertical="top"/>
    </xf>
    <xf numFmtId="0" fontId="40"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40" fillId="0" borderId="0"/>
    <xf numFmtId="0" fontId="40" fillId="0" borderId="0"/>
    <xf numFmtId="9" fontId="53" fillId="0" borderId="0" applyFont="0" applyFill="0" applyBorder="0" applyAlignment="0" applyProtection="0"/>
    <xf numFmtId="0" fontId="105" fillId="0" borderId="0">
      <alignment vertical="top"/>
    </xf>
    <xf numFmtId="0" fontId="105"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5" fillId="0" borderId="0">
      <alignment vertical="top"/>
    </xf>
    <xf numFmtId="0" fontId="105" fillId="0" borderId="0">
      <alignment vertical="top"/>
    </xf>
    <xf numFmtId="0" fontId="10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5"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5" fillId="0" borderId="0">
      <alignment vertical="top"/>
    </xf>
    <xf numFmtId="43" fontId="14" fillId="0" borderId="0" applyFont="0" applyFill="0" applyBorder="0" applyAlignment="0" applyProtection="0"/>
    <xf numFmtId="0" fontId="105"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0" fontId="105" fillId="0" borderId="0">
      <alignment vertical="top"/>
    </xf>
    <xf numFmtId="0" fontId="14" fillId="0" borderId="0"/>
    <xf numFmtId="0" fontId="105" fillId="0" borderId="0">
      <alignment vertical="top"/>
    </xf>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05"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0" fontId="105" fillId="0" borderId="0">
      <alignment vertical="top"/>
    </xf>
    <xf numFmtId="0" fontId="105"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5" fillId="0" borderId="0">
      <alignment vertical="top"/>
    </xf>
    <xf numFmtId="0" fontId="105" fillId="0" borderId="0">
      <alignment vertical="top"/>
    </xf>
    <xf numFmtId="0" fontId="14" fillId="0" borderId="0"/>
    <xf numFmtId="0" fontId="14" fillId="0" borderId="0"/>
    <xf numFmtId="0" fontId="105" fillId="0" borderId="0">
      <alignment vertical="top"/>
    </xf>
    <xf numFmtId="0" fontId="10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5" fillId="0" borderId="0">
      <alignment vertical="top"/>
    </xf>
    <xf numFmtId="0" fontId="105" fillId="0" borderId="0">
      <alignment vertical="top"/>
    </xf>
    <xf numFmtId="0" fontId="10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5"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5"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5"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5"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1"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1" fillId="0" borderId="0">
      <alignment vertical="top"/>
    </xf>
    <xf numFmtId="0" fontId="91"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1" fillId="0" borderId="0">
      <alignment vertical="top"/>
    </xf>
    <xf numFmtId="0" fontId="13" fillId="0" borderId="0"/>
    <xf numFmtId="0" fontId="13" fillId="0" borderId="0"/>
    <xf numFmtId="0" fontId="91" fillId="0" borderId="0">
      <alignment vertical="top"/>
    </xf>
    <xf numFmtId="0" fontId="13" fillId="0" borderId="0"/>
    <xf numFmtId="0" fontId="13" fillId="0" borderId="0"/>
    <xf numFmtId="0" fontId="13" fillId="0" borderId="0"/>
    <xf numFmtId="0" fontId="91" fillId="0" borderId="0">
      <alignment vertical="top"/>
    </xf>
    <xf numFmtId="0" fontId="13" fillId="0" borderId="0"/>
    <xf numFmtId="0" fontId="13" fillId="0" borderId="0"/>
    <xf numFmtId="0" fontId="91"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2" fillId="0" borderId="0">
      <alignment vertical="top"/>
    </xf>
    <xf numFmtId="0" fontId="13" fillId="0" borderId="0"/>
    <xf numFmtId="0" fontId="13" fillId="0" borderId="0"/>
    <xf numFmtId="0" fontId="53" fillId="0" borderId="0"/>
    <xf numFmtId="0" fontId="53" fillId="0" borderId="0"/>
    <xf numFmtId="43" fontId="152" fillId="0" borderId="0" applyFont="0" applyFill="0" applyBorder="0" applyAlignment="0" applyProtection="0"/>
    <xf numFmtId="43" fontId="13" fillId="0" borderId="0" applyFont="0" applyFill="0" applyBorder="0" applyAlignment="0" applyProtection="0"/>
    <xf numFmtId="0" fontId="75"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1"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1"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2"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2"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2"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2"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1"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1" fillId="0" borderId="0">
      <alignment vertical="top"/>
    </xf>
    <xf numFmtId="0" fontId="91" fillId="0" borderId="0">
      <alignment vertical="top"/>
    </xf>
    <xf numFmtId="0" fontId="91"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5"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5"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5"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5"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1"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2"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5"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1"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1" fillId="0" borderId="0">
      <alignment vertical="top"/>
    </xf>
    <xf numFmtId="0" fontId="91"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1"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1"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2"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2"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2"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2"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1"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1" fillId="0" borderId="0">
      <alignment vertical="top"/>
    </xf>
    <xf numFmtId="0" fontId="91"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5"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5"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1"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2"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1"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5"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5"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1"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2"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1"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1"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1"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5"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5"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5"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5"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1"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1"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2" fillId="0" borderId="0">
      <alignment vertical="top"/>
    </xf>
    <xf numFmtId="0" fontId="13" fillId="0" borderId="0"/>
    <xf numFmtId="0" fontId="13" fillId="0" borderId="0"/>
    <xf numFmtId="0" fontId="53" fillId="0" borderId="0"/>
    <xf numFmtId="0" fontId="53" fillId="0" borderId="0"/>
    <xf numFmtId="43" fontId="152" fillId="0" borderId="0" applyFont="0" applyFill="0" applyBorder="0" applyAlignment="0" applyProtection="0"/>
    <xf numFmtId="43" fontId="13" fillId="0" borderId="0" applyFont="0" applyFill="0" applyBorder="0" applyAlignment="0" applyProtection="0"/>
    <xf numFmtId="0" fontId="75"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1"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1"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2"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2"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2"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2"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13" fillId="0" borderId="0"/>
    <xf numFmtId="0" fontId="13" fillId="0" borderId="0"/>
    <xf numFmtId="0" fontId="91" fillId="0" borderId="0">
      <alignment vertical="top"/>
    </xf>
    <xf numFmtId="0" fontId="9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5"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5"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5"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5"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1"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1" fillId="0" borderId="0">
      <alignment vertical="top"/>
    </xf>
    <xf numFmtId="0" fontId="91"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2"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5"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1"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1"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2"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2"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2"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2"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1" fillId="0" borderId="0">
      <alignment vertical="top"/>
    </xf>
    <xf numFmtId="0" fontId="91"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5"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5"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1"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2"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1"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5"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5"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1"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2"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1"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1"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0" fontId="152" fillId="0" borderId="0">
      <alignment vertical="top"/>
    </xf>
    <xf numFmtId="0" fontId="152" fillId="0" borderId="0">
      <alignment vertical="top"/>
    </xf>
    <xf numFmtId="0" fontId="152" fillId="0" borderId="0">
      <alignment vertical="top"/>
    </xf>
    <xf numFmtId="0" fontId="152" fillId="0" borderId="0">
      <alignment vertical="top"/>
    </xf>
    <xf numFmtId="0" fontId="152"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1"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5"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5"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5"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5"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1"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1" fillId="0" borderId="0">
      <alignment vertical="top"/>
    </xf>
    <xf numFmtId="0" fontId="91"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1"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1" fillId="0" borderId="0">
      <alignment vertical="top"/>
    </xf>
    <xf numFmtId="0" fontId="91"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2" fillId="0" borderId="0">
      <alignment vertical="top"/>
    </xf>
    <xf numFmtId="0" fontId="11" fillId="0" borderId="0"/>
    <xf numFmtId="0" fontId="11" fillId="0" borderId="0"/>
    <xf numFmtId="0" fontId="53" fillId="0" borderId="0"/>
    <xf numFmtId="0" fontId="53" fillId="0" borderId="0"/>
    <xf numFmtId="43" fontId="152" fillId="0" borderId="0" applyFont="0" applyFill="0" applyBorder="0" applyAlignment="0" applyProtection="0"/>
    <xf numFmtId="43" fontId="11" fillId="0" borderId="0" applyFont="0" applyFill="0" applyBorder="0" applyAlignment="0" applyProtection="0"/>
    <xf numFmtId="0" fontId="75"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1"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1"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2"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2"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2"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2"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1"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5"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5"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5"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5"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1"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1"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2" fillId="0" borderId="0">
      <alignment vertical="top"/>
    </xf>
    <xf numFmtId="0" fontId="11" fillId="0" borderId="0"/>
    <xf numFmtId="0" fontId="11" fillId="0" borderId="0"/>
    <xf numFmtId="0" fontId="53" fillId="0" borderId="0"/>
    <xf numFmtId="0" fontId="53" fillId="0" borderId="0"/>
    <xf numFmtId="43" fontId="152" fillId="0" borderId="0" applyFont="0" applyFill="0" applyBorder="0" applyAlignment="0" applyProtection="0"/>
    <xf numFmtId="43" fontId="11" fillId="0" borderId="0" applyFont="0" applyFill="0" applyBorder="0" applyAlignment="0" applyProtection="0"/>
    <xf numFmtId="0" fontId="75"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1"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1"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2"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2"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2"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2"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11" fillId="0" borderId="0"/>
    <xf numFmtId="0" fontId="11" fillId="0" borderId="0"/>
    <xf numFmtId="0" fontId="91" fillId="0" borderId="0">
      <alignment vertical="top"/>
    </xf>
    <xf numFmtId="0" fontId="91" fillId="0" borderId="0">
      <alignment vertical="top"/>
    </xf>
    <xf numFmtId="0" fontId="9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5"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5"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5"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5"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1"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1" fillId="0" borderId="0">
      <alignment vertical="top"/>
    </xf>
    <xf numFmtId="0" fontId="91"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2"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5"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1"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1"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2"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2"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2"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2"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1" fillId="0" borderId="0">
      <alignment vertical="top"/>
    </xf>
    <xf numFmtId="0" fontId="91"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5"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5"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1"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2"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1"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1"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5"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5"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1"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2"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1"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1"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1" fillId="0" borderId="0">
      <alignment vertical="top"/>
    </xf>
    <xf numFmtId="43" fontId="9"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1"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5"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5"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5"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5"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5"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1"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1"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2" fillId="0" borderId="0">
      <alignment vertical="top"/>
    </xf>
    <xf numFmtId="0" fontId="53" fillId="0" borderId="0"/>
    <xf numFmtId="0" fontId="53" fillId="0" borderId="0"/>
    <xf numFmtId="43" fontId="152" fillId="0" borderId="0" applyFont="0" applyFill="0" applyBorder="0" applyAlignment="0" applyProtection="0"/>
    <xf numFmtId="43" fontId="9" fillId="0" borderId="0" applyFont="0" applyFill="0" applyBorder="0" applyAlignment="0" applyProtection="0"/>
    <xf numFmtId="0" fontId="75"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1"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2"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2"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2"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2"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1"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1"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0" fontId="152" fillId="0" borderId="0">
      <alignment vertical="top"/>
    </xf>
    <xf numFmtId="0" fontId="152"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0" fontId="152" fillId="0" borderId="0">
      <alignment vertical="top"/>
    </xf>
    <xf numFmtId="0" fontId="152" fillId="0" borderId="0">
      <alignment vertical="top"/>
    </xf>
    <xf numFmtId="0" fontId="152" fillId="0" borderId="0">
      <alignment vertical="top"/>
    </xf>
    <xf numFmtId="0" fontId="152"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40" fillId="0" borderId="0"/>
    <xf numFmtId="0" fontId="40" fillId="0" borderId="0"/>
    <xf numFmtId="0" fontId="40" fillId="0" borderId="0"/>
    <xf numFmtId="0" fontId="40"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40" fillId="0" borderId="0"/>
    <xf numFmtId="0" fontId="40" fillId="0" borderId="0"/>
    <xf numFmtId="0" fontId="40" fillId="0" borderId="0"/>
    <xf numFmtId="0" fontId="40" fillId="0" borderId="0"/>
    <xf numFmtId="0" fontId="105" fillId="0" borderId="0">
      <alignment vertical="top"/>
    </xf>
    <xf numFmtId="0" fontId="105"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1"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0" fillId="0" borderId="0" applyFont="0" applyFill="0" applyBorder="0" applyAlignment="0" applyProtection="0"/>
    <xf numFmtId="167" fontId="70" fillId="0" borderId="0" applyFont="0" applyFill="0" applyBorder="0" applyAlignment="0" applyProtection="0"/>
    <xf numFmtId="10" fontId="3" fillId="0" borderId="0" applyFont="0" applyFill="0" applyBorder="0" applyAlignment="0" applyProtection="0"/>
    <xf numFmtId="0" fontId="3" fillId="0" borderId="0"/>
    <xf numFmtId="166"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1" fillId="0" borderId="0">
      <alignment vertical="top"/>
    </xf>
    <xf numFmtId="0" fontId="91" fillId="0" borderId="0">
      <alignment vertical="top"/>
    </xf>
    <xf numFmtId="0" fontId="151"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1"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59">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61" fillId="4" borderId="0" xfId="0" applyFont="1" applyFill="1"/>
    <xf numFmtId="0" fontId="47" fillId="4" borderId="0" xfId="0" applyFont="1" applyFill="1"/>
    <xf numFmtId="0" fontId="47" fillId="5" borderId="0" xfId="0" applyFont="1" applyFill="1"/>
    <xf numFmtId="167" fontId="47" fillId="5" borderId="0" xfId="0" applyNumberFormat="1" applyFont="1" applyFill="1"/>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7"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8" fontId="47" fillId="5" borderId="0" xfId="0" applyNumberFormat="1" applyFont="1" applyFill="1"/>
    <xf numFmtId="0" fontId="72" fillId="3" borderId="0" xfId="0" applyFont="1" applyFill="1" applyAlignment="1">
      <alignment horizontal="center"/>
    </xf>
    <xf numFmtId="167" fontId="45" fillId="8" borderId="0" xfId="1" applyNumberFormat="1" applyFont="1" applyFill="1" applyBorder="1" applyAlignment="1">
      <alignment horizontal="center" vertical="center" wrapText="1"/>
      <protection locked="0"/>
    </xf>
    <xf numFmtId="167" fontId="45" fillId="7" borderId="0" xfId="1" applyNumberFormat="1" applyFont="1" applyFill="1" applyBorder="1" applyAlignment="1">
      <alignment horizontal="left" wrapText="1"/>
      <protection locked="0"/>
    </xf>
    <xf numFmtId="167"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43" fontId="47" fillId="0" borderId="0" xfId="1" applyFont="1" applyBorder="1" applyAlignment="1" applyProtection="1"/>
    <xf numFmtId="41" fontId="67" fillId="7" borderId="0" xfId="6" applyNumberFormat="1" applyFont="1" applyFill="1" applyAlignment="1">
      <alignment wrapText="1"/>
    </xf>
    <xf numFmtId="41" fontId="68" fillId="0" borderId="0" xfId="1" applyNumberFormat="1" applyFont="1" applyBorder="1" applyAlignment="1" applyProtection="1"/>
    <xf numFmtId="0" fontId="0" fillId="4" borderId="0" xfId="0" applyFill="1"/>
    <xf numFmtId="167" fontId="66"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10" fontId="61" fillId="4" borderId="0" xfId="22" applyNumberFormat="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7" fontId="45" fillId="3" borderId="0" xfId="1" applyNumberFormat="1" applyFont="1" applyFill="1">
      <protection locked="0"/>
    </xf>
    <xf numFmtId="167" fontId="44" fillId="3" borderId="0" xfId="1" applyNumberFormat="1" applyFont="1" applyFill="1">
      <protection locked="0"/>
    </xf>
    <xf numFmtId="167"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167" fontId="47" fillId="7" borderId="1" xfId="1" applyNumberFormat="1" applyFont="1" applyFill="1" applyBorder="1" applyAlignment="1">
      <alignment horizontal="left" vertical="center" wrapText="1"/>
      <protection locked="0"/>
    </xf>
    <xf numFmtId="167" fontId="47" fillId="0" borderId="1" xfId="1" applyNumberFormat="1" applyFont="1" applyFill="1" applyBorder="1" applyAlignment="1">
      <alignment horizontal="right" wrapText="1"/>
      <protection locked="0"/>
    </xf>
    <xf numFmtId="167" fontId="47" fillId="3" borderId="1" xfId="1" applyNumberFormat="1" applyFont="1" applyFill="1" applyBorder="1" applyAlignment="1">
      <alignment horizontal="right" wrapText="1"/>
      <protection locked="0"/>
    </xf>
    <xf numFmtId="167" fontId="45" fillId="7" borderId="1" xfId="1" applyNumberFormat="1" applyFont="1" applyFill="1" applyBorder="1" applyAlignment="1">
      <alignment horizontal="right" wrapText="1"/>
      <protection locked="0"/>
    </xf>
    <xf numFmtId="167"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7"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7"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7"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0" fontId="47" fillId="0" borderId="1" xfId="6" quotePrefix="1" applyFont="1" applyBorder="1" applyAlignment="1">
      <alignment horizontal="center" vertical="center" wrapText="1"/>
    </xf>
    <xf numFmtId="0" fontId="92"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7" fontId="63" fillId="3" borderId="0" xfId="1" applyNumberFormat="1" applyFont="1" applyFill="1" applyBorder="1">
      <protection locked="0"/>
    </xf>
    <xf numFmtId="0" fontId="64" fillId="3" borderId="0" xfId="0" applyFont="1" applyFill="1"/>
    <xf numFmtId="167"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97" fillId="8" borderId="1" xfId="0" applyNumberFormat="1" applyFont="1" applyFill="1" applyBorder="1" applyAlignment="1">
      <alignment horizontal="center" vertical="center" wrapText="1"/>
    </xf>
    <xf numFmtId="10" fontId="97" fillId="8" borderId="1" xfId="22" applyNumberFormat="1" applyFont="1" applyFill="1" applyBorder="1" applyAlignment="1" applyProtection="1">
      <alignment horizontal="center" vertical="center" wrapText="1"/>
    </xf>
    <xf numFmtId="0" fontId="97" fillId="7" borderId="1" xfId="6" applyFont="1" applyFill="1" applyBorder="1" applyAlignment="1">
      <alignment horizontal="center" vertical="center" wrapText="1"/>
    </xf>
    <xf numFmtId="0" fontId="97" fillId="7" borderId="1" xfId="6" applyFont="1" applyFill="1" applyBorder="1" applyAlignment="1">
      <alignment horizontal="left" vertical="center" wrapText="1"/>
    </xf>
    <xf numFmtId="0" fontId="98" fillId="0" borderId="1" xfId="6" applyFont="1" applyBorder="1" applyAlignment="1">
      <alignment horizontal="center" vertical="center" wrapText="1"/>
    </xf>
    <xf numFmtId="0" fontId="98" fillId="0" borderId="1" xfId="6" applyFont="1" applyBorder="1" applyAlignment="1">
      <alignment horizontal="left" vertical="center" wrapText="1"/>
    </xf>
    <xf numFmtId="0" fontId="98" fillId="6" borderId="1" xfId="6" applyFont="1" applyFill="1" applyBorder="1" applyAlignment="1">
      <alignment horizontal="center" vertical="center" wrapText="1"/>
    </xf>
    <xf numFmtId="0" fontId="98" fillId="6" borderId="1" xfId="6" applyFont="1" applyFill="1" applyBorder="1" applyAlignment="1">
      <alignment horizontal="left" vertical="center" wrapText="1"/>
    </xf>
    <xf numFmtId="0" fontId="98" fillId="3" borderId="1" xfId="6" applyFont="1" applyFill="1" applyBorder="1" applyAlignment="1">
      <alignment horizontal="center" vertical="center" wrapText="1"/>
    </xf>
    <xf numFmtId="0" fontId="98" fillId="3" borderId="1" xfId="6" applyFont="1" applyFill="1" applyBorder="1" applyAlignment="1">
      <alignment horizontal="left" vertical="center" wrapText="1"/>
    </xf>
    <xf numFmtId="10" fontId="61" fillId="3" borderId="0" xfId="0" applyNumberFormat="1" applyFont="1" applyFill="1"/>
    <xf numFmtId="0" fontId="97" fillId="6" borderId="1" xfId="6" applyFont="1" applyFill="1" applyBorder="1" applyAlignment="1">
      <alignment horizontal="center" vertical="center" wrapText="1"/>
    </xf>
    <xf numFmtId="0" fontId="97" fillId="6" borderId="1" xfId="6" applyFont="1" applyFill="1" applyBorder="1" applyAlignment="1">
      <alignment horizontal="left" vertical="center" wrapText="1"/>
    </xf>
    <xf numFmtId="10" fontId="98"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7" fontId="45" fillId="7" borderId="1" xfId="1" applyNumberFormat="1" applyFont="1" applyFill="1" applyBorder="1" applyAlignment="1">
      <alignment horizontal="left" wrapText="1"/>
      <protection locked="0"/>
    </xf>
    <xf numFmtId="167"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7"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7"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7"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7" fontId="63" fillId="3" borderId="0" xfId="1" applyNumberFormat="1" applyFont="1" applyFill="1" applyAlignment="1">
      <protection locked="0"/>
    </xf>
    <xf numFmtId="0" fontId="73" fillId="3" borderId="0" xfId="0" applyFont="1" applyFill="1" applyAlignment="1">
      <alignment horizontal="center"/>
    </xf>
    <xf numFmtId="167" fontId="73" fillId="3" borderId="0" xfId="1" applyNumberFormat="1" applyFont="1" applyFill="1" applyAlignment="1">
      <alignment horizontal="right"/>
      <protection locked="0"/>
    </xf>
    <xf numFmtId="167" fontId="73"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7" fontId="61" fillId="3" borderId="0" xfId="1" applyNumberFormat="1" applyFont="1" applyFill="1">
      <protection locked="0"/>
    </xf>
    <xf numFmtId="167" fontId="63" fillId="3" borderId="0" xfId="1" applyNumberFormat="1" applyFont="1" applyFill="1">
      <protection locked="0"/>
    </xf>
    <xf numFmtId="167" fontId="64" fillId="3" borderId="0" xfId="1" applyNumberFormat="1" applyFont="1" applyFill="1">
      <protection locked="0"/>
    </xf>
    <xf numFmtId="167"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7" fontId="47" fillId="3" borderId="1" xfId="1" applyNumberFormat="1" applyFont="1" applyFill="1" applyBorder="1" applyAlignment="1">
      <alignment horizontal="left" vertical="center" wrapText="1"/>
      <protection locked="0"/>
    </xf>
    <xf numFmtId="167"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4" fillId="3" borderId="1" xfId="61588" applyFont="1" applyFill="1" applyBorder="1" applyAlignment="1">
      <alignment horizontal="center" vertical="center" wrapText="1"/>
    </xf>
    <xf numFmtId="0" fontId="154"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5" fillId="3" borderId="0" xfId="0" applyFont="1" applyFill="1" applyAlignment="1">
      <alignment vertical="top" wrapText="1"/>
    </xf>
    <xf numFmtId="0" fontId="69" fillId="3" borderId="0" xfId="0" applyFont="1" applyFill="1" applyAlignment="1">
      <alignment horizontal="right" vertical="center" wrapText="1"/>
    </xf>
    <xf numFmtId="0" fontId="7" fillId="7" borderId="0" xfId="61610" applyFill="1"/>
    <xf numFmtId="0" fontId="7" fillId="0" borderId="0" xfId="61610"/>
    <xf numFmtId="0" fontId="88" fillId="7" borderId="0" xfId="61610" applyFont="1" applyFill="1"/>
    <xf numFmtId="167" fontId="40" fillId="7" borderId="0" xfId="61611" applyNumberFormat="1" applyFont="1" applyFill="1"/>
    <xf numFmtId="0" fontId="7" fillId="4" borderId="0" xfId="61801" applyFill="1"/>
    <xf numFmtId="0" fontId="7" fillId="3" borderId="0" xfId="61801" applyFill="1"/>
    <xf numFmtId="0" fontId="71" fillId="3" borderId="0" xfId="61801" applyFont="1" applyFill="1"/>
    <xf numFmtId="0" fontId="61" fillId="4" borderId="0" xfId="61801" applyFont="1" applyFill="1"/>
    <xf numFmtId="0" fontId="61" fillId="0" borderId="0" xfId="61801" applyFont="1"/>
    <xf numFmtId="43" fontId="61" fillId="4" borderId="0" xfId="61801" applyNumberFormat="1" applyFont="1" applyFill="1"/>
    <xf numFmtId="0" fontId="7" fillId="0" borderId="0" xfId="61801"/>
    <xf numFmtId="0" fontId="71"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7" fillId="4" borderId="0" xfId="62044" applyNumberFormat="1" applyFont="1" applyFill="1"/>
    <xf numFmtId="167" fontId="67"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5" fillId="4" borderId="0" xfId="62045" applyFill="1"/>
    <xf numFmtId="49" fontId="47" fillId="7" borderId="1" xfId="12" applyNumberFormat="1" applyFont="1" applyFill="1" applyBorder="1" applyAlignment="1">
      <alignment horizontal="left" vertical="center" wrapText="1"/>
    </xf>
    <xf numFmtId="167" fontId="45" fillId="7" borderId="1" xfId="1" applyNumberFormat="1" applyFont="1" applyFill="1" applyBorder="1" applyAlignment="1">
      <alignment horizontal="left" vertical="center" wrapText="1"/>
      <protection locked="0"/>
    </xf>
    <xf numFmtId="167"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7"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167"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5" fillId="3" borderId="0" xfId="0" applyFont="1" applyFill="1" applyAlignment="1">
      <alignment horizontal="left" vertical="center"/>
    </xf>
    <xf numFmtId="0" fontId="47" fillId="3" borderId="0" xfId="0" applyFont="1" applyFill="1" applyAlignment="1">
      <alignment horizontal="left" vertical="center" wrapText="1"/>
    </xf>
    <xf numFmtId="0" fontId="40" fillId="3" borderId="0" xfId="0" applyFont="1" applyFill="1"/>
    <xf numFmtId="167"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7" fontId="0" fillId="0" borderId="0" xfId="4" applyNumberFormat="1" applyFont="1"/>
    <xf numFmtId="167"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7" fontId="50" fillId="3" borderId="0" xfId="4" applyNumberFormat="1" applyFont="1" applyFill="1" applyBorder="1" applyAlignment="1" applyProtection="1">
      <alignment horizontal="left" vertical="center" wrapText="1"/>
    </xf>
    <xf numFmtId="0" fontId="54" fillId="3" borderId="0" xfId="13" applyFill="1"/>
    <xf numFmtId="167" fontId="40" fillId="3" borderId="0" xfId="4" applyNumberFormat="1" applyFont="1" applyFill="1"/>
    <xf numFmtId="167"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7" fontId="47" fillId="3" borderId="0" xfId="4" applyNumberFormat="1" applyFont="1" applyFill="1" applyBorder="1"/>
    <xf numFmtId="167" fontId="40" fillId="3" borderId="0" xfId="4" applyNumberFormat="1" applyFont="1" applyFill="1" applyBorder="1"/>
    <xf numFmtId="167" fontId="98" fillId="7" borderId="1" xfId="4" applyNumberFormat="1" applyFont="1" applyFill="1" applyBorder="1" applyAlignment="1">
      <alignment vertical="center"/>
    </xf>
    <xf numFmtId="43" fontId="98" fillId="7" borderId="1" xfId="4" applyFont="1" applyFill="1" applyBorder="1" applyAlignment="1">
      <alignment vertical="center"/>
    </xf>
    <xf numFmtId="0" fontId="98" fillId="3" borderId="1" xfId="13" applyFont="1" applyFill="1" applyBorder="1" applyAlignment="1">
      <alignment horizontal="left" vertical="center" wrapText="1"/>
    </xf>
    <xf numFmtId="167" fontId="98" fillId="3" borderId="1" xfId="4" applyNumberFormat="1" applyFont="1" applyFill="1" applyBorder="1" applyAlignment="1">
      <alignment vertical="center"/>
    </xf>
    <xf numFmtId="167" fontId="98" fillId="6" borderId="1" xfId="4" applyNumberFormat="1" applyFont="1" applyFill="1" applyBorder="1" applyAlignment="1">
      <alignment vertical="center"/>
    </xf>
    <xf numFmtId="9" fontId="98" fillId="7" borderId="1" xfId="23" applyFont="1" applyFill="1" applyBorder="1" applyAlignment="1">
      <alignment vertical="center"/>
    </xf>
    <xf numFmtId="10" fontId="98" fillId="6" borderId="1" xfId="23" applyNumberFormat="1" applyFont="1" applyFill="1" applyBorder="1" applyAlignment="1">
      <alignment horizontal="right" vertical="center"/>
    </xf>
    <xf numFmtId="9" fontId="98" fillId="7" borderId="1" xfId="23" applyFont="1" applyFill="1" applyBorder="1" applyAlignment="1">
      <alignment horizontal="right" vertical="center"/>
    </xf>
    <xf numFmtId="0" fontId="98" fillId="6" borderId="1" xfId="13" applyFont="1" applyFill="1" applyBorder="1" applyAlignment="1">
      <alignment horizontal="center" vertical="center" wrapText="1"/>
    </xf>
    <xf numFmtId="0" fontId="98" fillId="6" borderId="1" xfId="13" applyFont="1" applyFill="1" applyBorder="1" applyAlignment="1">
      <alignment horizontal="left" vertical="center" wrapText="1"/>
    </xf>
    <xf numFmtId="167" fontId="97" fillId="7" borderId="1" xfId="4" applyNumberFormat="1" applyFont="1" applyFill="1" applyBorder="1" applyAlignment="1">
      <alignment vertical="center"/>
    </xf>
    <xf numFmtId="10" fontId="97" fillId="7" borderId="1" xfId="23" applyNumberFormat="1" applyFont="1" applyFill="1" applyBorder="1" applyAlignment="1">
      <alignment vertical="center"/>
    </xf>
    <xf numFmtId="0" fontId="98" fillId="7" borderId="1" xfId="13" applyFont="1" applyFill="1" applyBorder="1" applyAlignment="1">
      <alignment horizontal="left" vertical="center" wrapText="1"/>
    </xf>
    <xf numFmtId="10" fontId="98" fillId="0" borderId="1" xfId="22" applyNumberFormat="1" applyFont="1" applyFill="1" applyBorder="1" applyAlignment="1">
      <alignment horizontal="right" vertical="center"/>
      <protection locked="0"/>
    </xf>
    <xf numFmtId="0" fontId="97" fillId="7" borderId="1" xfId="13" applyFont="1" applyFill="1" applyBorder="1" applyAlignment="1">
      <alignment horizontal="left" vertical="center" wrapText="1"/>
    </xf>
    <xf numFmtId="0" fontId="61" fillId="3" borderId="0" xfId="13" applyFont="1" applyFill="1" applyAlignment="1">
      <alignment horizontal="center"/>
    </xf>
    <xf numFmtId="0" fontId="71"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4" fillId="3" borderId="0" xfId="0" applyFont="1" applyFill="1"/>
    <xf numFmtId="167" fontId="45" fillId="3" borderId="0" xfId="4" applyNumberFormat="1" applyFont="1" applyFill="1" applyBorder="1" applyAlignment="1" applyProtection="1">
      <alignment horizontal="left" vertical="center" wrapText="1"/>
    </xf>
    <xf numFmtId="168" fontId="50" fillId="3" borderId="0" xfId="4" applyNumberFormat="1" applyFont="1" applyFill="1" applyBorder="1" applyAlignment="1" applyProtection="1">
      <alignment horizontal="left" vertical="center" wrapText="1"/>
    </xf>
    <xf numFmtId="167"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88" fillId="2" borderId="0" xfId="61610" applyFont="1" applyFill="1"/>
    <xf numFmtId="213" fontId="91" fillId="0" borderId="0" xfId="0" applyNumberFormat="1" applyFont="1"/>
    <xf numFmtId="167" fontId="61" fillId="4" borderId="0" xfId="61801" applyNumberFormat="1" applyFont="1" applyFill="1"/>
    <xf numFmtId="0" fontId="44" fillId="0" borderId="0" xfId="0" applyFont="1" applyAlignment="1">
      <alignment horizontal="center" vertical="center"/>
    </xf>
    <xf numFmtId="0" fontId="155"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1" fillId="0" borderId="0" xfId="62045" applyFont="1"/>
    <xf numFmtId="0" fontId="97" fillId="0" borderId="1" xfId="6" applyFont="1" applyBorder="1" applyAlignment="1">
      <alignment horizontal="center" vertical="center" wrapText="1"/>
    </xf>
    <xf numFmtId="0" fontId="97" fillId="0" borderId="1" xfId="6" applyFont="1" applyBorder="1" applyAlignment="1">
      <alignment horizontal="left" vertical="center" wrapText="1"/>
    </xf>
    <xf numFmtId="167" fontId="98" fillId="0" borderId="1" xfId="4" applyNumberFormat="1" applyFont="1" applyFill="1" applyBorder="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214" fontId="61" fillId="4" borderId="0" xfId="22" applyNumberFormat="1" applyFont="1" applyFill="1">
      <protection locked="0"/>
    </xf>
    <xf numFmtId="10" fontId="68" fillId="4" borderId="0" xfId="22" applyNumberFormat="1" applyFont="1" applyFill="1">
      <protection locked="0"/>
    </xf>
    <xf numFmtId="0" fontId="61" fillId="3" borderId="0" xfId="0" applyFont="1" applyFill="1" applyBorder="1"/>
    <xf numFmtId="0" fontId="61" fillId="3" borderId="0" xfId="13" applyFont="1" applyFill="1" applyBorder="1"/>
    <xf numFmtId="0" fontId="8" fillId="3" borderId="0" xfId="61588" applyFill="1" applyBorder="1"/>
    <xf numFmtId="167" fontId="47" fillId="3" borderId="0" xfId="1" applyNumberFormat="1" applyFont="1" applyFill="1" applyBorder="1">
      <protection locked="0"/>
    </xf>
    <xf numFmtId="167" fontId="61" fillId="4" borderId="0" xfId="1" applyNumberFormat="1" applyFont="1" applyFill="1">
      <protection locked="0"/>
    </xf>
    <xf numFmtId="167" fontId="45" fillId="3" borderId="0" xfId="1" applyNumberFormat="1" applyFont="1" applyFill="1" applyAlignment="1">
      <alignment horizontal="left"/>
      <protection locked="0"/>
    </xf>
    <xf numFmtId="167" fontId="63" fillId="3" borderId="0" xfId="1" applyNumberFormat="1" applyFont="1" applyFill="1" applyAlignment="1">
      <alignment horizontal="left"/>
      <protection locked="0"/>
    </xf>
    <xf numFmtId="3" fontId="47" fillId="4" borderId="0" xfId="0" applyNumberFormat="1" applyFont="1" applyFill="1"/>
    <xf numFmtId="4" fontId="61" fillId="4" borderId="0" xfId="61801" applyNumberFormat="1" applyFont="1" applyFill="1"/>
    <xf numFmtId="3" fontId="61" fillId="0" borderId="0" xfId="61801" applyNumberFormat="1" applyFont="1"/>
    <xf numFmtId="10" fontId="61" fillId="4" borderId="0" xfId="62044" applyNumberFormat="1" applyFont="1" applyFill="1"/>
    <xf numFmtId="10" fontId="98" fillId="3" borderId="1" xfId="22" applyNumberFormat="1" applyFont="1" applyFill="1" applyBorder="1" applyAlignment="1">
      <alignment vertical="center"/>
      <protection locked="0"/>
    </xf>
    <xf numFmtId="0" fontId="45" fillId="3" borderId="0" xfId="20" applyFont="1" applyFill="1" applyBorder="1" applyAlignment="1">
      <alignment vertical="center"/>
    </xf>
    <xf numFmtId="0" fontId="47" fillId="3" borderId="0" xfId="20" applyFont="1" applyFill="1" applyBorder="1" applyAlignment="1">
      <alignment vertical="center"/>
    </xf>
    <xf numFmtId="43" fontId="5" fillId="4" borderId="0" xfId="1" applyFont="1" applyFill="1">
      <protection locked="0"/>
    </xf>
    <xf numFmtId="0" fontId="156" fillId="7" borderId="1" xfId="0" applyFont="1" applyFill="1" applyBorder="1" applyAlignment="1">
      <alignment horizontal="center" vertical="center"/>
    </xf>
    <xf numFmtId="10" fontId="98" fillId="0" borderId="1" xfId="23" applyNumberFormat="1" applyFont="1" applyFill="1" applyBorder="1" applyAlignment="1">
      <alignment horizontal="right" vertical="center"/>
    </xf>
    <xf numFmtId="0" fontId="157" fillId="0" borderId="1" xfId="6" applyFont="1" applyBorder="1" applyAlignment="1">
      <alignment horizontal="center" vertical="center" wrapText="1"/>
    </xf>
    <xf numFmtId="49" fontId="63" fillId="8" borderId="1" xfId="0" applyNumberFormat="1" applyFont="1" applyFill="1" applyBorder="1" applyAlignment="1">
      <alignment horizontal="center" vertical="center" wrapText="1"/>
    </xf>
    <xf numFmtId="0" fontId="73" fillId="0" borderId="1" xfId="6" applyFont="1" applyBorder="1" applyAlignment="1">
      <alignment horizontal="left" vertical="center" wrapText="1"/>
    </xf>
    <xf numFmtId="0" fontId="158" fillId="0" borderId="1" xfId="6" applyFont="1" applyBorder="1" applyAlignment="1">
      <alignment horizontal="left" vertical="center" wrapText="1"/>
    </xf>
    <xf numFmtId="167" fontId="73" fillId="0" borderId="1" xfId="4" applyNumberFormat="1" applyFont="1" applyFill="1" applyBorder="1" applyAlignment="1">
      <alignment vertical="center"/>
    </xf>
    <xf numFmtId="10" fontId="97" fillId="7" borderId="1" xfId="22" applyNumberFormat="1" applyFont="1" applyFill="1" applyBorder="1" applyAlignment="1">
      <alignment vertical="center"/>
      <protection locked="0"/>
    </xf>
    <xf numFmtId="41" fontId="47" fillId="0" borderId="1" xfId="6" applyNumberFormat="1" applyFont="1" applyFill="1" applyBorder="1" applyAlignment="1">
      <alignment horizontal="right" wrapText="1"/>
    </xf>
    <xf numFmtId="41" fontId="47" fillId="0" borderId="1" xfId="1" applyNumberFormat="1" applyFont="1" applyFill="1" applyBorder="1" applyAlignment="1" applyProtection="1">
      <alignment horizontal="right"/>
    </xf>
    <xf numFmtId="49" fontId="45" fillId="7" borderId="1" xfId="12" applyNumberFormat="1" applyFont="1" applyFill="1" applyBorder="1" applyAlignment="1">
      <alignment horizontal="left" vertical="center" wrapText="1"/>
    </xf>
    <xf numFmtId="43" fontId="0" fillId="0" borderId="0" xfId="1" applyFont="1">
      <protection locked="0"/>
    </xf>
    <xf numFmtId="10" fontId="47" fillId="0" borderId="1" xfId="22" applyNumberFormat="1" applyFont="1" applyFill="1" applyBorder="1" applyAlignment="1">
      <alignment horizontal="right" wrapText="1"/>
      <protection locked="0"/>
    </xf>
    <xf numFmtId="10" fontId="47" fillId="3" borderId="1" xfId="22" applyNumberFormat="1" applyFont="1" applyFill="1" applyBorder="1" applyAlignment="1">
      <alignment horizontal="right" wrapText="1"/>
      <protection locked="0"/>
    </xf>
    <xf numFmtId="10" fontId="45" fillId="7" borderId="1" xfId="22" applyNumberFormat="1" applyFont="1" applyFill="1" applyBorder="1" applyAlignment="1">
      <alignment horizontal="right" wrapText="1"/>
      <protection locked="0"/>
    </xf>
    <xf numFmtId="10" fontId="47" fillId="7" borderId="1" xfId="22" applyNumberFormat="1" applyFont="1" applyFill="1" applyBorder="1" applyAlignment="1">
      <alignment horizontal="right" wrapText="1"/>
      <protection locked="0"/>
    </xf>
    <xf numFmtId="0" fontId="98" fillId="0" borderId="1" xfId="6" applyNumberFormat="1" applyFont="1" applyFill="1" applyBorder="1" applyAlignment="1" applyProtection="1">
      <alignment horizontal="center" vertical="center" wrapText="1"/>
    </xf>
    <xf numFmtId="0" fontId="98" fillId="0" borderId="1" xfId="6" applyNumberFormat="1" applyFont="1" applyFill="1" applyBorder="1" applyAlignment="1" applyProtection="1">
      <alignment horizontal="left" vertical="center" wrapText="1"/>
    </xf>
    <xf numFmtId="0" fontId="97" fillId="0" borderId="1" xfId="6" applyNumberFormat="1" applyFont="1" applyFill="1" applyBorder="1" applyAlignment="1" applyProtection="1">
      <alignment horizontal="left" vertical="center" wrapText="1"/>
    </xf>
    <xf numFmtId="9" fontId="98" fillId="0" borderId="1" xfId="23" applyFont="1" applyFill="1" applyBorder="1" applyAlignment="1">
      <alignment horizontal="right" vertical="center"/>
    </xf>
    <xf numFmtId="10" fontId="47" fillId="0" borderId="0" xfId="62041" applyNumberFormat="1" applyFont="1" applyFill="1" applyBorder="1" applyAlignment="1">
      <alignment horizontal="right"/>
    </xf>
    <xf numFmtId="9" fontId="61" fillId="0" borderId="0" xfId="62044" applyNumberFormat="1" applyFont="1" applyFill="1"/>
    <xf numFmtId="0" fontId="61" fillId="0" borderId="0" xfId="62044" applyFont="1" applyFill="1"/>
    <xf numFmtId="49" fontId="63" fillId="8" borderId="12" xfId="0" applyNumberFormat="1" applyFont="1" applyFill="1" applyBorder="1" applyAlignment="1">
      <alignment horizontal="center" vertical="center" wrapText="1"/>
    </xf>
    <xf numFmtId="167" fontId="7" fillId="2" borderId="0" xfId="1" applyNumberFormat="1" applyFont="1" applyFill="1">
      <protection locked="0"/>
    </xf>
    <xf numFmtId="167" fontId="88" fillId="2" borderId="0" xfId="1" applyNumberFormat="1" applyFont="1" applyFill="1">
      <protection locked="0"/>
    </xf>
    <xf numFmtId="10" fontId="47" fillId="0" borderId="1" xfId="0" applyNumberFormat="1" applyFont="1" applyFill="1" applyBorder="1" applyAlignment="1">
      <alignment vertical="center"/>
    </xf>
    <xf numFmtId="0" fontId="62" fillId="2" borderId="0" xfId="0" applyFont="1" applyFill="1" applyAlignment="1">
      <alignment horizontal="left" vertical="center" wrapText="1"/>
    </xf>
    <xf numFmtId="0" fontId="65" fillId="2" borderId="0" xfId="0" applyFont="1" applyFill="1" applyAlignment="1">
      <alignment horizontal="left" vertical="center" wrapText="1"/>
    </xf>
    <xf numFmtId="0" fontId="65"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93" fillId="3" borderId="0" xfId="0" applyFont="1" applyFill="1" applyAlignment="1">
      <alignment horizontal="center"/>
    </xf>
    <xf numFmtId="167"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63" fillId="8" borderId="12" xfId="0" applyNumberFormat="1" applyFont="1" applyFill="1" applyBorder="1" applyAlignment="1">
      <alignment horizontal="center" vertical="center" wrapText="1"/>
    </xf>
    <xf numFmtId="49" fontId="63" fillId="8" borderId="13" xfId="0" applyNumberFormat="1" applyFont="1" applyFill="1" applyBorder="1" applyAlignment="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top" wrapText="1"/>
    </xf>
    <xf numFmtId="0" fontId="48" fillId="3" borderId="0" xfId="0" applyFont="1" applyFill="1" applyAlignment="1">
      <alignment horizontal="left" vertical="center" wrapText="1"/>
    </xf>
    <xf numFmtId="0" fontId="65" fillId="3" borderId="0" xfId="0" applyFont="1" applyFill="1" applyAlignment="1">
      <alignment horizontal="left" vertical="center" wrapText="1"/>
    </xf>
    <xf numFmtId="0" fontId="65" fillId="3" borderId="0" xfId="0" applyFont="1" applyFill="1" applyAlignment="1">
      <alignment horizontal="left" vertical="center"/>
    </xf>
    <xf numFmtId="0" fontId="62" fillId="3" borderId="0" xfId="0" applyFont="1" applyFill="1" applyAlignment="1">
      <alignment horizontal="left" vertical="center" wrapText="1"/>
    </xf>
    <xf numFmtId="0" fontId="65" fillId="3" borderId="0" xfId="0" applyFont="1" applyFill="1" applyAlignment="1">
      <alignment vertical="top" wrapText="1"/>
    </xf>
    <xf numFmtId="0" fontId="95" fillId="3" borderId="0" xfId="0" applyFont="1" applyFill="1" applyAlignment="1">
      <alignment horizontal="center"/>
    </xf>
    <xf numFmtId="0" fontId="96" fillId="3" borderId="0" xfId="0" applyFont="1" applyFill="1" applyAlignment="1">
      <alignment horizontal="center"/>
    </xf>
    <xf numFmtId="0" fontId="62" fillId="3" borderId="0" xfId="0" applyFont="1" applyFill="1" applyAlignment="1">
      <alignment vertical="top" wrapText="1"/>
    </xf>
    <xf numFmtId="0" fontId="69"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Alignment="1">
      <alignment horizontal="center" vertical="center" wrapText="1"/>
    </xf>
    <xf numFmtId="15" fontId="61" fillId="3" borderId="0" xfId="0" applyNumberFormat="1" applyFont="1" applyFill="1" applyAlignment="1">
      <alignment horizontal="left"/>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47" fillId="3" borderId="0" xfId="0" applyFont="1" applyFill="1" applyAlignment="1">
      <alignment horizontal="left" vertical="center" wrapText="1"/>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61" fillId="3" borderId="0" xfId="61588" applyFont="1" applyFill="1" applyAlignment="1">
      <alignment horizontal="left"/>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1857375</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7375" cy="541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457</v>
      </c>
      <c r="C1" s="16" t="s">
        <v>740</v>
      </c>
      <c r="D1" s="2"/>
    </row>
    <row r="2" spans="1:10">
      <c r="C2" s="17" t="s">
        <v>741</v>
      </c>
      <c r="D2" s="2"/>
    </row>
    <row r="3" spans="1:10">
      <c r="D3" s="2"/>
    </row>
    <row r="4" spans="1:10">
      <c r="A4" s="15" t="s">
        <v>458</v>
      </c>
      <c r="D4" s="2"/>
    </row>
    <row r="5" spans="1:10" ht="23.25" customHeight="1">
      <c r="A5" s="15"/>
      <c r="C5" s="338" t="s">
        <v>395</v>
      </c>
      <c r="D5" s="406" t="s">
        <v>715</v>
      </c>
      <c r="E5" s="406"/>
      <c r="F5" s="406"/>
      <c r="G5" s="406"/>
    </row>
    <row r="6" spans="1:10">
      <c r="A6" s="15"/>
      <c r="C6" s="336" t="s">
        <v>394</v>
      </c>
      <c r="D6" s="407" t="s">
        <v>729</v>
      </c>
      <c r="E6" s="408"/>
      <c r="F6" s="408"/>
      <c r="G6" s="408"/>
    </row>
    <row r="7" spans="1:10" ht="23.25" customHeight="1">
      <c r="C7" s="335" t="s">
        <v>459</v>
      </c>
      <c r="D7" s="412" t="s">
        <v>460</v>
      </c>
      <c r="E7" s="412"/>
      <c r="F7" s="412"/>
      <c r="G7" s="412"/>
      <c r="H7" s="336"/>
      <c r="I7" s="336"/>
    </row>
    <row r="8" spans="1:10" ht="20.25" customHeight="1">
      <c r="C8" s="337" t="s">
        <v>515</v>
      </c>
      <c r="D8" s="412" t="s">
        <v>482</v>
      </c>
      <c r="E8" s="412"/>
      <c r="F8" s="412"/>
      <c r="G8" s="412"/>
      <c r="H8" s="336"/>
      <c r="I8" s="336"/>
    </row>
    <row r="9" spans="1:10" ht="27" customHeight="1">
      <c r="C9" s="338" t="s">
        <v>461</v>
      </c>
      <c r="D9" s="413" t="s">
        <v>525</v>
      </c>
      <c r="E9" s="413"/>
      <c r="F9" s="413"/>
      <c r="G9" s="413"/>
      <c r="H9" s="413"/>
      <c r="I9" s="413"/>
    </row>
    <row r="10" spans="1:10" ht="23.25" customHeight="1">
      <c r="C10" s="339" t="s">
        <v>462</v>
      </c>
      <c r="D10" s="412" t="s">
        <v>520</v>
      </c>
      <c r="E10" s="412"/>
      <c r="F10" s="412"/>
      <c r="G10" s="412"/>
      <c r="H10" s="340"/>
      <c r="I10" s="340"/>
    </row>
    <row r="11" spans="1:10">
      <c r="C11" s="341" t="s">
        <v>157</v>
      </c>
      <c r="D11" s="409" t="s">
        <v>747</v>
      </c>
      <c r="E11" s="410"/>
      <c r="F11" s="410"/>
      <c r="G11" s="410"/>
      <c r="H11" s="410"/>
      <c r="I11" s="410"/>
    </row>
    <row r="12" spans="1:10">
      <c r="C12" s="342" t="s">
        <v>158</v>
      </c>
      <c r="D12" s="411">
        <v>46028</v>
      </c>
      <c r="E12" s="411"/>
      <c r="F12" s="411"/>
      <c r="G12" s="411"/>
      <c r="H12" s="411"/>
      <c r="I12" s="411"/>
    </row>
    <row r="13" spans="1:10">
      <c r="D13" s="2"/>
    </row>
    <row r="14" spans="1:10">
      <c r="A14" s="15" t="s">
        <v>463</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517</v>
      </c>
      <c r="D19" s="24"/>
      <c r="F19" s="28" t="s">
        <v>456</v>
      </c>
      <c r="G19" s="25"/>
      <c r="H19" s="25"/>
      <c r="I19" s="25"/>
      <c r="J19" s="26"/>
    </row>
    <row r="20" spans="3:10">
      <c r="C20" s="28" t="s">
        <v>709</v>
      </c>
      <c r="D20" s="24"/>
      <c r="F20" s="28" t="s">
        <v>708</v>
      </c>
      <c r="G20" s="25"/>
      <c r="H20" s="25"/>
      <c r="I20" s="25"/>
      <c r="J20" s="26"/>
    </row>
    <row r="21" spans="3:10">
      <c r="C21" s="29" t="s">
        <v>518</v>
      </c>
      <c r="D21" s="30"/>
      <c r="F21" s="29" t="s">
        <v>707</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415" t="s">
        <v>78</v>
      </c>
      <c r="D34" s="415"/>
      <c r="E34" s="10" t="s">
        <v>79</v>
      </c>
    </row>
    <row r="35" spans="2:12">
      <c r="B35" s="10" t="s">
        <v>559</v>
      </c>
      <c r="C35" s="415" t="s">
        <v>567</v>
      </c>
      <c r="D35" s="415"/>
      <c r="E35" s="10"/>
    </row>
    <row r="36" spans="2:12" s="6" customFormat="1">
      <c r="B36" s="11">
        <v>1</v>
      </c>
      <c r="C36" s="414" t="s">
        <v>655</v>
      </c>
      <c r="D36" s="414"/>
      <c r="E36" s="12" t="s">
        <v>82</v>
      </c>
    </row>
    <row r="37" spans="2:12" s="6" customFormat="1">
      <c r="B37" s="11">
        <v>2</v>
      </c>
      <c r="C37" s="414" t="s">
        <v>656</v>
      </c>
      <c r="D37" s="414"/>
      <c r="E37" s="12" t="s">
        <v>80</v>
      </c>
    </row>
    <row r="38" spans="2:12" s="6" customFormat="1">
      <c r="B38" s="11">
        <v>3</v>
      </c>
      <c r="C38" s="414" t="s">
        <v>81</v>
      </c>
      <c r="D38" s="414"/>
      <c r="E38" s="12" t="s">
        <v>83</v>
      </c>
      <c r="J38" s="7"/>
      <c r="K38" s="8"/>
      <c r="L38" s="9"/>
    </row>
    <row r="39" spans="2:12">
      <c r="B39" s="11">
        <v>4</v>
      </c>
      <c r="C39" s="414" t="s">
        <v>143</v>
      </c>
      <c r="D39" s="414"/>
      <c r="E39" s="12" t="s">
        <v>144</v>
      </c>
      <c r="J39" s="3"/>
      <c r="K39" s="4"/>
      <c r="L39" s="5"/>
    </row>
    <row r="40" spans="2:12">
      <c r="B40" s="11">
        <v>5</v>
      </c>
      <c r="C40" s="414" t="s">
        <v>145</v>
      </c>
      <c r="D40" s="414"/>
      <c r="E40" s="12" t="s">
        <v>146</v>
      </c>
    </row>
    <row r="41" spans="2:12">
      <c r="B41" s="11">
        <v>6</v>
      </c>
      <c r="C41" s="414" t="s">
        <v>147</v>
      </c>
      <c r="D41" s="414"/>
      <c r="E41" s="12" t="s">
        <v>148</v>
      </c>
    </row>
    <row r="42" spans="2:12">
      <c r="B42" s="11">
        <v>7</v>
      </c>
      <c r="C42" s="414" t="s">
        <v>149</v>
      </c>
      <c r="D42" s="414"/>
      <c r="E42" s="12" t="s">
        <v>150</v>
      </c>
    </row>
    <row r="43" spans="2:12">
      <c r="B43" s="11">
        <v>8</v>
      </c>
      <c r="C43" s="414" t="s">
        <v>151</v>
      </c>
      <c r="D43" s="414"/>
      <c r="E43" s="12" t="s">
        <v>153</v>
      </c>
    </row>
    <row r="44" spans="2:12">
      <c r="B44" s="11">
        <v>9</v>
      </c>
      <c r="C44" s="414" t="s">
        <v>152</v>
      </c>
      <c r="D44" s="414"/>
      <c r="E44" s="12" t="s">
        <v>154</v>
      </c>
    </row>
    <row r="45" spans="2:12">
      <c r="B45" s="71">
        <v>10</v>
      </c>
      <c r="C45" s="414" t="s">
        <v>356</v>
      </c>
      <c r="D45" s="414"/>
      <c r="E45" s="70"/>
    </row>
    <row r="46" spans="2:12">
      <c r="B46" s="71" t="s">
        <v>565</v>
      </c>
      <c r="C46" s="414" t="s">
        <v>568</v>
      </c>
      <c r="D46" s="414"/>
      <c r="E46" s="70" t="s">
        <v>654</v>
      </c>
    </row>
    <row r="49" spans="2:5">
      <c r="B49" s="1" t="s">
        <v>414</v>
      </c>
    </row>
    <row r="51" spans="2:5">
      <c r="D51" s="1" t="s">
        <v>446</v>
      </c>
      <c r="E51" s="1" t="s">
        <v>440</v>
      </c>
    </row>
    <row r="52" spans="2:5">
      <c r="B52" s="1" t="s">
        <v>415</v>
      </c>
      <c r="C52" s="1" t="s">
        <v>396</v>
      </c>
      <c r="D52" s="14" t="s">
        <v>439</v>
      </c>
    </row>
    <row r="53" spans="2:5">
      <c r="B53" s="1" t="s">
        <v>416</v>
      </c>
      <c r="C53" s="1" t="s">
        <v>359</v>
      </c>
      <c r="D53" s="14" t="s">
        <v>439</v>
      </c>
    </row>
    <row r="54" spans="2:5">
      <c r="B54" s="1" t="s">
        <v>417</v>
      </c>
      <c r="C54" s="1" t="s">
        <v>397</v>
      </c>
      <c r="D54" s="14" t="s">
        <v>445</v>
      </c>
      <c r="E54" s="1" t="s">
        <v>441</v>
      </c>
    </row>
    <row r="55" spans="2:5">
      <c r="B55" s="1" t="s">
        <v>418</v>
      </c>
      <c r="C55" s="1" t="s">
        <v>398</v>
      </c>
      <c r="D55" s="14" t="s">
        <v>406</v>
      </c>
      <c r="E55" s="1" t="s">
        <v>442</v>
      </c>
    </row>
    <row r="56" spans="2:5">
      <c r="B56" s="1" t="s">
        <v>419</v>
      </c>
      <c r="C56" s="1" t="s">
        <v>399</v>
      </c>
      <c r="D56" s="14" t="s">
        <v>406</v>
      </c>
      <c r="E56" s="1" t="s">
        <v>442</v>
      </c>
    </row>
    <row r="57" spans="2:5">
      <c r="B57" s="1" t="s">
        <v>420</v>
      </c>
      <c r="C57" s="1" t="s">
        <v>400</v>
      </c>
      <c r="D57" s="14" t="s">
        <v>406</v>
      </c>
      <c r="E57" s="1" t="s">
        <v>443</v>
      </c>
    </row>
    <row r="58" spans="2:5">
      <c r="B58" s="1" t="s">
        <v>421</v>
      </c>
      <c r="C58" s="1" t="s">
        <v>352</v>
      </c>
      <c r="D58" s="14" t="s">
        <v>406</v>
      </c>
      <c r="E58" s="1" t="s">
        <v>444</v>
      </c>
    </row>
    <row r="59" spans="2:5">
      <c r="B59" s="1" t="s">
        <v>422</v>
      </c>
      <c r="C59" s="1" t="s">
        <v>353</v>
      </c>
      <c r="D59" s="14" t="s">
        <v>406</v>
      </c>
      <c r="E59" s="1" t="s">
        <v>447</v>
      </c>
    </row>
    <row r="60" spans="2:5">
      <c r="B60" s="1" t="s">
        <v>423</v>
      </c>
      <c r="C60" s="1" t="s">
        <v>354</v>
      </c>
      <c r="D60" s="14" t="s">
        <v>406</v>
      </c>
      <c r="E60" s="1" t="s">
        <v>443</v>
      </c>
    </row>
    <row r="61" spans="2:5">
      <c r="B61" s="1" t="s">
        <v>424</v>
      </c>
      <c r="C61" s="1" t="s">
        <v>401</v>
      </c>
      <c r="D61" s="14" t="s">
        <v>406</v>
      </c>
      <c r="E61" s="1" t="s">
        <v>443</v>
      </c>
    </row>
    <row r="62" spans="2:5">
      <c r="B62" s="1" t="s">
        <v>425</v>
      </c>
      <c r="C62" s="1" t="s">
        <v>358</v>
      </c>
      <c r="D62" s="14" t="s">
        <v>439</v>
      </c>
      <c r="E62" s="1" t="s">
        <v>448</v>
      </c>
    </row>
    <row r="63" spans="2:5">
      <c r="B63" s="1" t="s">
        <v>426</v>
      </c>
      <c r="C63" s="1" t="s">
        <v>402</v>
      </c>
      <c r="D63" s="14" t="s">
        <v>439</v>
      </c>
    </row>
    <row r="64" spans="2:5">
      <c r="B64" s="1" t="s">
        <v>427</v>
      </c>
      <c r="C64" s="1" t="s">
        <v>351</v>
      </c>
      <c r="D64" s="14" t="s">
        <v>439</v>
      </c>
    </row>
    <row r="65" spans="2:5">
      <c r="B65" s="1" t="s">
        <v>428</v>
      </c>
      <c r="C65" s="1" t="s">
        <v>403</v>
      </c>
      <c r="D65" s="14" t="s">
        <v>439</v>
      </c>
      <c r="E65" s="1" t="s">
        <v>449</v>
      </c>
    </row>
    <row r="66" spans="2:5">
      <c r="B66" s="1" t="s">
        <v>429</v>
      </c>
      <c r="C66" s="1" t="s">
        <v>404</v>
      </c>
      <c r="D66" s="14" t="s">
        <v>439</v>
      </c>
      <c r="E66" s="1" t="s">
        <v>450</v>
      </c>
    </row>
    <row r="67" spans="2:5">
      <c r="B67" s="1" t="s">
        <v>430</v>
      </c>
      <c r="C67" s="1" t="s">
        <v>405</v>
      </c>
      <c r="D67" s="14" t="s">
        <v>439</v>
      </c>
    </row>
    <row r="68" spans="2:5">
      <c r="B68" s="1" t="s">
        <v>431</v>
      </c>
      <c r="C68" s="1" t="s">
        <v>407</v>
      </c>
      <c r="D68" s="14" t="s">
        <v>406</v>
      </c>
      <c r="E68" s="1" t="s">
        <v>451</v>
      </c>
    </row>
    <row r="69" spans="2:5">
      <c r="B69" s="1" t="s">
        <v>432</v>
      </c>
      <c r="C69" s="1" t="s">
        <v>360</v>
      </c>
      <c r="D69" s="14" t="s">
        <v>406</v>
      </c>
      <c r="E69" s="1" t="s">
        <v>451</v>
      </c>
    </row>
    <row r="70" spans="2:5">
      <c r="B70" s="1" t="s">
        <v>433</v>
      </c>
      <c r="C70" s="1" t="s">
        <v>408</v>
      </c>
      <c r="D70" s="14" t="s">
        <v>406</v>
      </c>
      <c r="E70" s="1" t="s">
        <v>443</v>
      </c>
    </row>
    <row r="71" spans="2:5">
      <c r="B71" s="1" t="s">
        <v>434</v>
      </c>
      <c r="C71" s="1" t="s">
        <v>409</v>
      </c>
      <c r="D71" s="14" t="s">
        <v>406</v>
      </c>
      <c r="E71" s="1" t="s">
        <v>443</v>
      </c>
    </row>
    <row r="72" spans="2:5">
      <c r="B72" s="1" t="s">
        <v>435</v>
      </c>
      <c r="C72" s="1" t="s">
        <v>410</v>
      </c>
      <c r="D72" s="14" t="s">
        <v>439</v>
      </c>
      <c r="E72" s="1" t="s">
        <v>452</v>
      </c>
    </row>
    <row r="73" spans="2:5">
      <c r="B73" s="1" t="s">
        <v>436</v>
      </c>
      <c r="C73" s="1" t="s">
        <v>411</v>
      </c>
      <c r="D73" s="14" t="s">
        <v>406</v>
      </c>
      <c r="E73" s="1" t="s">
        <v>453</v>
      </c>
    </row>
    <row r="74" spans="2:5">
      <c r="B74" s="1" t="s">
        <v>437</v>
      </c>
      <c r="C74" s="1" t="s">
        <v>412</v>
      </c>
      <c r="D74" s="14" t="s">
        <v>406</v>
      </c>
      <c r="E74" s="1" t="s">
        <v>454</v>
      </c>
    </row>
    <row r="75" spans="2:5">
      <c r="B75" s="1" t="s">
        <v>438</v>
      </c>
      <c r="C75" s="1" t="s">
        <v>413</v>
      </c>
      <c r="D75" s="14" t="s">
        <v>406</v>
      </c>
      <c r="E75" s="1" t="s">
        <v>455</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89"/>
  <sheetViews>
    <sheetView view="pageBreakPreview" topLeftCell="A61" zoomScale="85" zoomScaleNormal="85" zoomScaleSheetLayoutView="85" workbookViewId="0">
      <selection activeCell="N67" sqref="N67"/>
    </sheetView>
  </sheetViews>
  <sheetFormatPr defaultColWidth="9.140625" defaultRowHeight="12.75"/>
  <cols>
    <col min="1" max="1" width="65.42578125" style="56" customWidth="1"/>
    <col min="2" max="2" width="9.140625" style="56" customWidth="1"/>
    <col min="3" max="3" width="9.140625" style="56"/>
    <col min="4" max="4" width="23.140625" style="56" customWidth="1"/>
    <col min="5" max="5" width="20.42578125" style="56" customWidth="1"/>
    <col min="6" max="6" width="23.140625" style="56" customWidth="1"/>
    <col min="7" max="7" width="22" style="56" customWidth="1"/>
    <col min="8" max="8" width="10.42578125" style="56" hidden="1" customWidth="1"/>
    <col min="9" max="9" width="9.140625" style="56" hidden="1" customWidth="1"/>
    <col min="10" max="10" width="9.140625" style="56" customWidth="1"/>
    <col min="11" max="16384" width="9.140625" style="56"/>
  </cols>
  <sheetData>
    <row r="1" spans="1:7" ht="23.25" customHeight="1">
      <c r="A1" s="425" t="s">
        <v>492</v>
      </c>
      <c r="B1" s="425"/>
      <c r="C1" s="425"/>
      <c r="D1" s="425"/>
      <c r="E1" s="425"/>
      <c r="F1" s="425"/>
      <c r="G1" s="425"/>
    </row>
    <row r="2" spans="1:7" ht="27.75" customHeight="1">
      <c r="A2" s="426" t="s">
        <v>155</v>
      </c>
      <c r="B2" s="426"/>
      <c r="C2" s="426"/>
      <c r="D2" s="426"/>
      <c r="E2" s="426"/>
      <c r="F2" s="426"/>
      <c r="G2" s="426"/>
    </row>
    <row r="3" spans="1:7" ht="15" customHeight="1">
      <c r="A3" s="427" t="s">
        <v>156</v>
      </c>
      <c r="B3" s="427"/>
      <c r="C3" s="427"/>
      <c r="D3" s="427"/>
      <c r="E3" s="427"/>
      <c r="F3" s="427"/>
      <c r="G3" s="427"/>
    </row>
    <row r="4" spans="1:7" ht="18.75" customHeight="1">
      <c r="A4" s="427"/>
      <c r="B4" s="427"/>
      <c r="C4" s="427"/>
      <c r="D4" s="427"/>
      <c r="E4" s="427"/>
      <c r="F4" s="427"/>
      <c r="G4" s="427"/>
    </row>
    <row r="5" spans="1:7">
      <c r="A5" s="428" t="s">
        <v>742</v>
      </c>
      <c r="B5" s="428"/>
      <c r="C5" s="428"/>
      <c r="D5" s="428"/>
      <c r="E5" s="428"/>
      <c r="F5" s="428"/>
      <c r="G5" s="428"/>
    </row>
    <row r="6" spans="1:7">
      <c r="A6" s="197"/>
      <c r="B6" s="197"/>
      <c r="C6" s="197"/>
      <c r="D6" s="197"/>
      <c r="E6" s="197"/>
      <c r="F6" s="277"/>
      <c r="G6" s="98"/>
    </row>
    <row r="7" spans="1:7">
      <c r="A7" s="102" t="s">
        <v>395</v>
      </c>
      <c r="B7" s="429" t="s">
        <v>716</v>
      </c>
      <c r="C7" s="429"/>
      <c r="D7" s="429"/>
      <c r="E7" s="429"/>
      <c r="F7" s="429"/>
      <c r="G7" s="274"/>
    </row>
    <row r="8" spans="1:7">
      <c r="A8" s="100" t="s">
        <v>394</v>
      </c>
      <c r="B8" s="431" t="s">
        <v>729</v>
      </c>
      <c r="C8" s="432"/>
      <c r="D8" s="432"/>
      <c r="E8" s="432"/>
      <c r="F8" s="432"/>
      <c r="G8" s="275"/>
    </row>
    <row r="9" spans="1:7">
      <c r="A9" s="272" t="s">
        <v>459</v>
      </c>
      <c r="B9" s="429" t="s">
        <v>516</v>
      </c>
      <c r="C9" s="429"/>
      <c r="D9" s="429"/>
      <c r="E9" s="429"/>
      <c r="F9" s="429"/>
      <c r="G9" s="274"/>
    </row>
    <row r="10" spans="1:7">
      <c r="A10" s="276" t="s">
        <v>512</v>
      </c>
      <c r="B10" s="430" t="s">
        <v>482</v>
      </c>
      <c r="C10" s="430"/>
      <c r="D10" s="430"/>
      <c r="E10" s="430"/>
      <c r="F10" s="430"/>
      <c r="G10" s="273"/>
    </row>
    <row r="11" spans="1:7">
      <c r="A11" s="102" t="s">
        <v>461</v>
      </c>
      <c r="B11" s="429" t="s">
        <v>519</v>
      </c>
      <c r="C11" s="429"/>
      <c r="D11" s="429"/>
      <c r="E11" s="429"/>
      <c r="F11" s="429"/>
      <c r="G11" s="274"/>
    </row>
    <row r="12" spans="1:7">
      <c r="A12" s="91" t="s">
        <v>462</v>
      </c>
      <c r="B12" s="430" t="s">
        <v>520</v>
      </c>
      <c r="C12" s="430"/>
      <c r="D12" s="430"/>
      <c r="E12" s="430"/>
      <c r="F12" s="430"/>
      <c r="G12" s="273"/>
    </row>
    <row r="13" spans="1:7" ht="15" customHeight="1">
      <c r="A13" s="92" t="s">
        <v>157</v>
      </c>
      <c r="B13" s="433" t="s">
        <v>747</v>
      </c>
      <c r="C13" s="433"/>
      <c r="D13" s="433"/>
      <c r="E13" s="433"/>
      <c r="F13" s="433"/>
      <c r="G13" s="274"/>
    </row>
    <row r="14" spans="1:7" ht="15" customHeight="1">
      <c r="A14" s="182" t="s">
        <v>158</v>
      </c>
      <c r="B14" s="424">
        <v>46028</v>
      </c>
      <c r="C14" s="424"/>
      <c r="D14" s="424"/>
      <c r="E14" s="424"/>
      <c r="F14" s="424"/>
      <c r="G14" s="221"/>
    </row>
    <row r="15" spans="1:7">
      <c r="A15" s="182"/>
      <c r="B15" s="182"/>
      <c r="C15" s="182"/>
      <c r="D15" s="182"/>
      <c r="E15" s="182"/>
      <c r="F15" s="277"/>
      <c r="G15" s="98"/>
    </row>
    <row r="16" spans="1:7" ht="35.25" customHeight="1">
      <c r="A16" s="419" t="s">
        <v>159</v>
      </c>
      <c r="B16" s="419" t="s">
        <v>160</v>
      </c>
      <c r="C16" s="419" t="s">
        <v>161</v>
      </c>
      <c r="D16" s="421" t="s">
        <v>710</v>
      </c>
      <c r="E16" s="422"/>
      <c r="F16" s="421" t="s">
        <v>706</v>
      </c>
      <c r="G16" s="422"/>
    </row>
    <row r="17" spans="1:9" ht="84.75" customHeight="1">
      <c r="A17" s="420"/>
      <c r="B17" s="420"/>
      <c r="C17" s="420"/>
      <c r="D17" s="382" t="s">
        <v>744</v>
      </c>
      <c r="E17" s="382" t="s">
        <v>530</v>
      </c>
      <c r="F17" s="382" t="s">
        <v>743</v>
      </c>
      <c r="G17" s="382" t="s">
        <v>530</v>
      </c>
    </row>
    <row r="18" spans="1:9" ht="39" customHeight="1">
      <c r="A18" s="141" t="s">
        <v>162</v>
      </c>
      <c r="B18" s="160" t="s">
        <v>16</v>
      </c>
      <c r="C18" s="160"/>
      <c r="D18" s="105">
        <v>-377824693</v>
      </c>
      <c r="E18" s="105">
        <f>D18+I18</f>
        <v>4926710360</v>
      </c>
      <c r="F18" s="105">
        <f>F19+F22+F25+F26+F27+F28+F29+F30</f>
        <v>515445020</v>
      </c>
      <c r="G18" s="105">
        <f>G19+G22+G25+G26+G27+G28+G29+G30</f>
        <v>11652562757</v>
      </c>
      <c r="I18" s="56">
        <v>5304535053</v>
      </c>
    </row>
    <row r="19" spans="1:9" ht="39" customHeight="1">
      <c r="A19" s="136" t="s">
        <v>531</v>
      </c>
      <c r="B19" s="99" t="s">
        <v>17</v>
      </c>
      <c r="C19" s="99"/>
      <c r="D19" s="387">
        <v>326151830</v>
      </c>
      <c r="E19" s="387">
        <f>D19+I19</f>
        <v>4673456772</v>
      </c>
      <c r="F19" s="387">
        <f>F21+F20</f>
        <v>530166244</v>
      </c>
      <c r="G19" s="387">
        <f>G21+G20</f>
        <v>10635342366</v>
      </c>
      <c r="I19" s="56">
        <v>4347304942</v>
      </c>
    </row>
    <row r="20" spans="1:9" ht="39" customHeight="1">
      <c r="A20" s="191" t="s">
        <v>532</v>
      </c>
      <c r="B20" s="108" t="s">
        <v>533</v>
      </c>
      <c r="C20" s="99"/>
      <c r="D20" s="387">
        <v>0</v>
      </c>
      <c r="E20" s="387">
        <f t="shared" ref="E20:E38" si="0">D20+I20</f>
        <v>0</v>
      </c>
      <c r="F20" s="387">
        <v>0</v>
      </c>
      <c r="G20" s="387">
        <v>0</v>
      </c>
      <c r="I20" s="56">
        <v>0</v>
      </c>
    </row>
    <row r="21" spans="1:9" ht="39" customHeight="1">
      <c r="A21" s="191" t="s">
        <v>534</v>
      </c>
      <c r="B21" s="108" t="s">
        <v>535</v>
      </c>
      <c r="C21" s="99"/>
      <c r="D21" s="387">
        <v>326151830</v>
      </c>
      <c r="E21" s="387">
        <f t="shared" si="0"/>
        <v>4673456772</v>
      </c>
      <c r="F21" s="387">
        <v>530166244</v>
      </c>
      <c r="G21" s="387">
        <v>10635342366</v>
      </c>
      <c r="I21" s="56">
        <v>4347304942</v>
      </c>
    </row>
    <row r="22" spans="1:9" ht="39" customHeight="1">
      <c r="A22" s="136" t="s">
        <v>163</v>
      </c>
      <c r="B22" s="99" t="s">
        <v>18</v>
      </c>
      <c r="C22" s="99"/>
      <c r="D22" s="387">
        <v>999021</v>
      </c>
      <c r="E22" s="387">
        <f t="shared" si="0"/>
        <v>48001942</v>
      </c>
      <c r="F22" s="387">
        <f>F23+F24</f>
        <v>8431069</v>
      </c>
      <c r="G22" s="387">
        <f>G23+G24</f>
        <v>1241738660</v>
      </c>
      <c r="I22" s="56">
        <v>47002921</v>
      </c>
    </row>
    <row r="23" spans="1:9" ht="39" customHeight="1">
      <c r="A23" s="172" t="s">
        <v>494</v>
      </c>
      <c r="B23" s="110" t="s">
        <v>495</v>
      </c>
      <c r="C23" s="99"/>
      <c r="D23" s="387">
        <v>999021</v>
      </c>
      <c r="E23" s="387">
        <f t="shared" si="0"/>
        <v>48001942</v>
      </c>
      <c r="F23" s="387">
        <v>8431069</v>
      </c>
      <c r="G23" s="387">
        <v>1241738660</v>
      </c>
      <c r="I23" s="56">
        <v>47002921</v>
      </c>
    </row>
    <row r="24" spans="1:9" ht="43.5" customHeight="1">
      <c r="A24" s="109" t="s">
        <v>496</v>
      </c>
      <c r="B24" s="110" t="s">
        <v>497</v>
      </c>
      <c r="C24" s="99"/>
      <c r="D24" s="387">
        <v>0</v>
      </c>
      <c r="E24" s="387">
        <f t="shared" si="0"/>
        <v>0</v>
      </c>
      <c r="F24" s="387">
        <v>0</v>
      </c>
      <c r="G24" s="387">
        <v>0</v>
      </c>
      <c r="I24" s="56">
        <v>0</v>
      </c>
    </row>
    <row r="25" spans="1:9" s="13" customFormat="1" ht="39" customHeight="1">
      <c r="A25" s="157" t="s">
        <v>164</v>
      </c>
      <c r="B25" s="156" t="s">
        <v>27</v>
      </c>
      <c r="C25" s="156"/>
      <c r="D25" s="387">
        <v>53350765</v>
      </c>
      <c r="E25" s="387">
        <f t="shared" si="0"/>
        <v>179097365</v>
      </c>
      <c r="F25" s="387">
        <v>-40943316</v>
      </c>
      <c r="G25" s="387">
        <v>-308628377</v>
      </c>
      <c r="I25" s="13">
        <v>125746600</v>
      </c>
    </row>
    <row r="26" spans="1:9" s="13" customFormat="1" ht="39" customHeight="1">
      <c r="A26" s="157" t="s">
        <v>165</v>
      </c>
      <c r="B26" s="156" t="s">
        <v>28</v>
      </c>
      <c r="C26" s="156"/>
      <c r="D26" s="387">
        <v>-758326309</v>
      </c>
      <c r="E26" s="387">
        <f t="shared" si="0"/>
        <v>26154281</v>
      </c>
      <c r="F26" s="387">
        <v>17791023</v>
      </c>
      <c r="G26" s="387">
        <v>84055313</v>
      </c>
      <c r="I26" s="13">
        <v>784480590</v>
      </c>
    </row>
    <row r="27" spans="1:9" ht="39" customHeight="1">
      <c r="A27" s="136" t="s">
        <v>166</v>
      </c>
      <c r="B27" s="99" t="s">
        <v>29</v>
      </c>
      <c r="C27" s="99"/>
      <c r="D27" s="387">
        <v>0</v>
      </c>
      <c r="E27" s="387">
        <f t="shared" si="0"/>
        <v>0</v>
      </c>
      <c r="F27" s="387"/>
      <c r="G27" s="387">
        <v>0</v>
      </c>
      <c r="I27" s="56">
        <v>0</v>
      </c>
    </row>
    <row r="28" spans="1:9" ht="39" customHeight="1">
      <c r="A28" s="136" t="s">
        <v>167</v>
      </c>
      <c r="B28" s="99" t="s">
        <v>30</v>
      </c>
      <c r="C28" s="99"/>
      <c r="D28" s="387">
        <v>0</v>
      </c>
      <c r="E28" s="387">
        <f t="shared" si="0"/>
        <v>0</v>
      </c>
      <c r="F28" s="387"/>
      <c r="G28" s="387">
        <v>0</v>
      </c>
      <c r="I28" s="56">
        <v>0</v>
      </c>
    </row>
    <row r="29" spans="1:9" ht="39" customHeight="1">
      <c r="A29" s="136" t="s">
        <v>168</v>
      </c>
      <c r="B29" s="99" t="s">
        <v>31</v>
      </c>
      <c r="C29" s="99"/>
      <c r="D29" s="387">
        <v>0</v>
      </c>
      <c r="E29" s="387">
        <f t="shared" si="0"/>
        <v>0</v>
      </c>
      <c r="F29" s="387">
        <v>0</v>
      </c>
      <c r="G29" s="387">
        <v>54795</v>
      </c>
      <c r="I29" s="56">
        <v>0</v>
      </c>
    </row>
    <row r="30" spans="1:9" ht="61.5" customHeight="1">
      <c r="A30" s="136" t="s">
        <v>169</v>
      </c>
      <c r="B30" s="99" t="s">
        <v>32</v>
      </c>
      <c r="C30" s="99"/>
      <c r="D30" s="387">
        <v>0</v>
      </c>
      <c r="E30" s="387">
        <f t="shared" si="0"/>
        <v>0</v>
      </c>
      <c r="F30" s="387">
        <v>0</v>
      </c>
      <c r="G30" s="387">
        <v>0</v>
      </c>
      <c r="I30" s="56">
        <v>0</v>
      </c>
    </row>
    <row r="31" spans="1:9" ht="39" customHeight="1">
      <c r="A31" s="141" t="s">
        <v>170</v>
      </c>
      <c r="B31" s="160" t="s">
        <v>26</v>
      </c>
      <c r="C31" s="160"/>
      <c r="D31" s="105">
        <v>203446</v>
      </c>
      <c r="E31" s="387">
        <f t="shared" si="0"/>
        <v>10156817</v>
      </c>
      <c r="F31" s="105">
        <f>F32+F35+F36+F37+F38</f>
        <v>2228106</v>
      </c>
      <c r="G31" s="105">
        <f>SUM(G32+G35+G36+G37+G38)</f>
        <v>23978063</v>
      </c>
      <c r="I31" s="56">
        <v>9953371</v>
      </c>
    </row>
    <row r="32" spans="1:9" ht="39" customHeight="1">
      <c r="A32" s="136" t="s">
        <v>171</v>
      </c>
      <c r="B32" s="99" t="s">
        <v>25</v>
      </c>
      <c r="C32" s="99"/>
      <c r="D32" s="388">
        <v>203446</v>
      </c>
      <c r="E32" s="387">
        <f t="shared" si="0"/>
        <v>10156817</v>
      </c>
      <c r="F32" s="387">
        <f>F33+F34</f>
        <v>2228106</v>
      </c>
      <c r="G32" s="387">
        <f>G33+G34</f>
        <v>23978063</v>
      </c>
      <c r="I32" s="56">
        <v>9953371</v>
      </c>
    </row>
    <row r="33" spans="1:9" ht="39" customHeight="1">
      <c r="A33" s="193" t="s">
        <v>172</v>
      </c>
      <c r="B33" s="99">
        <v>11.1</v>
      </c>
      <c r="C33" s="99"/>
      <c r="D33" s="387">
        <v>203446</v>
      </c>
      <c r="E33" s="387">
        <f t="shared" si="0"/>
        <v>10156817</v>
      </c>
      <c r="F33" s="387">
        <v>2228106</v>
      </c>
      <c r="G33" s="388">
        <v>23978063</v>
      </c>
      <c r="I33" s="56">
        <v>9953371</v>
      </c>
    </row>
    <row r="34" spans="1:9" s="13" customFormat="1" ht="39" customHeight="1">
      <c r="A34" s="109" t="s">
        <v>173</v>
      </c>
      <c r="B34" s="156">
        <v>11.2</v>
      </c>
      <c r="C34" s="156"/>
      <c r="D34" s="387">
        <v>0</v>
      </c>
      <c r="E34" s="387">
        <f t="shared" si="0"/>
        <v>0</v>
      </c>
      <c r="F34" s="387">
        <v>0</v>
      </c>
      <c r="G34" s="388">
        <v>0</v>
      </c>
      <c r="I34" s="13">
        <v>0</v>
      </c>
    </row>
    <row r="35" spans="1:9" ht="39" customHeight="1">
      <c r="A35" s="136" t="s">
        <v>174</v>
      </c>
      <c r="B35" s="99" t="s">
        <v>24</v>
      </c>
      <c r="C35" s="99"/>
      <c r="D35" s="387">
        <v>0</v>
      </c>
      <c r="E35" s="387">
        <f t="shared" si="0"/>
        <v>0</v>
      </c>
      <c r="F35" s="387"/>
      <c r="G35" s="388">
        <v>0</v>
      </c>
      <c r="I35" s="56">
        <v>0</v>
      </c>
    </row>
    <row r="36" spans="1:9" ht="39" customHeight="1">
      <c r="A36" s="136" t="s">
        <v>175</v>
      </c>
      <c r="B36" s="99" t="s">
        <v>23</v>
      </c>
      <c r="C36" s="99"/>
      <c r="D36" s="387">
        <v>0</v>
      </c>
      <c r="E36" s="387">
        <f t="shared" si="0"/>
        <v>0</v>
      </c>
      <c r="F36" s="387">
        <v>0</v>
      </c>
      <c r="G36" s="388">
        <v>0</v>
      </c>
      <c r="I36" s="56">
        <v>0</v>
      </c>
    </row>
    <row r="37" spans="1:9" ht="48" customHeight="1">
      <c r="A37" s="136" t="s">
        <v>176</v>
      </c>
      <c r="B37" s="99" t="s">
        <v>22</v>
      </c>
      <c r="C37" s="99"/>
      <c r="D37" s="387">
        <v>0</v>
      </c>
      <c r="E37" s="387">
        <f t="shared" si="0"/>
        <v>0</v>
      </c>
      <c r="F37" s="387">
        <v>0</v>
      </c>
      <c r="G37" s="388">
        <v>0</v>
      </c>
      <c r="I37" s="56">
        <v>0</v>
      </c>
    </row>
    <row r="38" spans="1:9" ht="39" customHeight="1">
      <c r="A38" s="136" t="s">
        <v>177</v>
      </c>
      <c r="B38" s="99" t="s">
        <v>33</v>
      </c>
      <c r="C38" s="99"/>
      <c r="D38" s="387">
        <v>0</v>
      </c>
      <c r="E38" s="387">
        <f t="shared" si="0"/>
        <v>0</v>
      </c>
      <c r="F38" s="387">
        <v>0</v>
      </c>
      <c r="G38" s="388">
        <v>0</v>
      </c>
      <c r="I38" s="56">
        <v>0</v>
      </c>
    </row>
    <row r="39" spans="1:9" ht="39" customHeight="1">
      <c r="A39" s="141" t="s">
        <v>178</v>
      </c>
      <c r="B39" s="160" t="s">
        <v>34</v>
      </c>
      <c r="C39" s="160"/>
      <c r="D39" s="105">
        <v>132674184</v>
      </c>
      <c r="E39" s="105">
        <f>D39+I39</f>
        <v>1731467598</v>
      </c>
      <c r="F39" s="105">
        <f>SUM(F40+F41+F45+F46+F47+F48+F49+F50+F51+F52)</f>
        <v>147418776</v>
      </c>
      <c r="G39" s="105">
        <f>SUM(G40+G41+G45+G46+G47+G48+G49+G50+G51+G52)</f>
        <v>2445262428</v>
      </c>
      <c r="I39" s="56">
        <v>1598793414</v>
      </c>
    </row>
    <row r="40" spans="1:9" ht="39" customHeight="1">
      <c r="A40" s="136" t="s">
        <v>179</v>
      </c>
      <c r="B40" s="99" t="s">
        <v>35</v>
      </c>
      <c r="C40" s="99"/>
      <c r="D40" s="387">
        <v>62843316</v>
      </c>
      <c r="E40" s="387">
        <f>D40+I40</f>
        <v>873410671</v>
      </c>
      <c r="F40" s="387">
        <v>74085020</v>
      </c>
      <c r="G40" s="387">
        <v>1559805380</v>
      </c>
      <c r="I40" s="56">
        <v>810567355</v>
      </c>
    </row>
    <row r="41" spans="1:9" ht="39" customHeight="1">
      <c r="A41" s="157" t="s">
        <v>180</v>
      </c>
      <c r="B41" s="156" t="s">
        <v>37</v>
      </c>
      <c r="C41" s="156"/>
      <c r="D41" s="387">
        <v>15281786</v>
      </c>
      <c r="E41" s="387">
        <f t="shared" ref="E41:E63" si="1">D41+I41</f>
        <v>184421921</v>
      </c>
      <c r="F41" s="387">
        <f>F42+F43+F44</f>
        <v>16300087</v>
      </c>
      <c r="G41" s="387">
        <f>G42+G43+G44</f>
        <v>195567048</v>
      </c>
      <c r="I41" s="56">
        <v>169140135</v>
      </c>
    </row>
    <row r="42" spans="1:9" ht="39" customHeight="1">
      <c r="A42" s="194" t="s">
        <v>181</v>
      </c>
      <c r="B42" s="99" t="s">
        <v>182</v>
      </c>
      <c r="C42" s="99"/>
      <c r="D42" s="387">
        <v>15000000</v>
      </c>
      <c r="E42" s="387">
        <f t="shared" si="1"/>
        <v>177774194</v>
      </c>
      <c r="F42" s="387">
        <v>15000000</v>
      </c>
      <c r="G42" s="387">
        <v>180000000</v>
      </c>
      <c r="I42" s="56">
        <v>162774194</v>
      </c>
    </row>
    <row r="43" spans="1:9" ht="39" customHeight="1">
      <c r="A43" s="194" t="s">
        <v>370</v>
      </c>
      <c r="B43" s="99" t="s">
        <v>183</v>
      </c>
      <c r="C43" s="99"/>
      <c r="D43" s="387">
        <v>201723</v>
      </c>
      <c r="E43" s="387">
        <f t="shared" si="1"/>
        <v>5353619</v>
      </c>
      <c r="F43" s="387">
        <v>1114053</v>
      </c>
      <c r="G43" s="387">
        <v>13084145</v>
      </c>
      <c r="I43" s="56">
        <v>5151896</v>
      </c>
    </row>
    <row r="44" spans="1:9" ht="39" customHeight="1">
      <c r="A44" s="194" t="s">
        <v>486</v>
      </c>
      <c r="B44" s="99" t="s">
        <v>485</v>
      </c>
      <c r="C44" s="99"/>
      <c r="D44" s="387">
        <v>80063</v>
      </c>
      <c r="E44" s="387">
        <f t="shared" si="1"/>
        <v>1294108</v>
      </c>
      <c r="F44" s="387">
        <v>186034</v>
      </c>
      <c r="G44" s="387">
        <v>2482903</v>
      </c>
      <c r="I44" s="56">
        <v>1214045</v>
      </c>
    </row>
    <row r="45" spans="1:9" ht="39" customHeight="1">
      <c r="A45" s="136" t="s">
        <v>184</v>
      </c>
      <c r="B45" s="99" t="s">
        <v>38</v>
      </c>
      <c r="C45" s="99"/>
      <c r="D45" s="387">
        <v>5500000</v>
      </c>
      <c r="E45" s="387">
        <f t="shared" si="1"/>
        <v>85037097</v>
      </c>
      <c r="F45" s="387">
        <v>7700000</v>
      </c>
      <c r="G45" s="387">
        <v>92400000</v>
      </c>
      <c r="I45" s="56">
        <v>79537097</v>
      </c>
    </row>
    <row r="46" spans="1:9" ht="39" customHeight="1">
      <c r="A46" s="136" t="s">
        <v>185</v>
      </c>
      <c r="B46" s="99" t="s">
        <v>39</v>
      </c>
      <c r="C46" s="99"/>
      <c r="D46" s="387">
        <v>16500000</v>
      </c>
      <c r="E46" s="387">
        <f t="shared" si="1"/>
        <v>194008065</v>
      </c>
      <c r="F46" s="387">
        <v>16500000</v>
      </c>
      <c r="G46" s="387">
        <v>198000000</v>
      </c>
      <c r="I46" s="56">
        <v>177508065</v>
      </c>
    </row>
    <row r="47" spans="1:9" s="13" customFormat="1" ht="39" customHeight="1">
      <c r="A47" s="157" t="s">
        <v>186</v>
      </c>
      <c r="B47" s="156" t="s">
        <v>40</v>
      </c>
      <c r="C47" s="156"/>
      <c r="D47" s="387">
        <v>13200000</v>
      </c>
      <c r="E47" s="387">
        <f t="shared" si="1"/>
        <v>158400000</v>
      </c>
      <c r="F47" s="387">
        <v>13200000</v>
      </c>
      <c r="G47" s="387">
        <v>158400000</v>
      </c>
      <c r="I47" s="13">
        <v>145200000</v>
      </c>
    </row>
    <row r="48" spans="1:9" ht="39" customHeight="1">
      <c r="A48" s="136" t="s">
        <v>187</v>
      </c>
      <c r="B48" s="145" t="s">
        <v>41</v>
      </c>
      <c r="C48" s="99"/>
      <c r="D48" s="387">
        <v>0</v>
      </c>
      <c r="E48" s="387">
        <f t="shared" si="1"/>
        <v>0</v>
      </c>
      <c r="F48" s="387">
        <v>0</v>
      </c>
      <c r="G48" s="387">
        <v>0</v>
      </c>
      <c r="I48" s="56">
        <v>0</v>
      </c>
    </row>
    <row r="49" spans="1:9" ht="39" customHeight="1">
      <c r="A49" s="136" t="s">
        <v>188</v>
      </c>
      <c r="B49" s="145" t="s">
        <v>42</v>
      </c>
      <c r="C49" s="99"/>
      <c r="D49" s="387">
        <v>0</v>
      </c>
      <c r="E49" s="387">
        <f t="shared" si="1"/>
        <v>0</v>
      </c>
      <c r="F49" s="387">
        <v>0</v>
      </c>
      <c r="G49" s="387">
        <v>4050000</v>
      </c>
      <c r="I49" s="56">
        <v>0</v>
      </c>
    </row>
    <row r="50" spans="1:9" ht="39" customHeight="1">
      <c r="A50" s="136" t="s">
        <v>189</v>
      </c>
      <c r="B50" s="145" t="s">
        <v>43</v>
      </c>
      <c r="C50" s="99"/>
      <c r="D50" s="387">
        <v>9425927</v>
      </c>
      <c r="E50" s="387">
        <f t="shared" si="1"/>
        <v>114081844</v>
      </c>
      <c r="F50" s="387">
        <v>10163887</v>
      </c>
      <c r="G50" s="387">
        <v>120000000</v>
      </c>
      <c r="I50" s="56">
        <v>104655917</v>
      </c>
    </row>
    <row r="51" spans="1:9" ht="39" customHeight="1">
      <c r="A51" s="136" t="s">
        <v>190</v>
      </c>
      <c r="B51" s="145" t="s">
        <v>44</v>
      </c>
      <c r="C51" s="99"/>
      <c r="D51" s="387">
        <v>0</v>
      </c>
      <c r="E51" s="387">
        <f t="shared" si="1"/>
        <v>0</v>
      </c>
      <c r="F51" s="387">
        <v>0</v>
      </c>
      <c r="G51" s="387">
        <v>0</v>
      </c>
      <c r="I51" s="56">
        <v>0</v>
      </c>
    </row>
    <row r="52" spans="1:9" ht="39" customHeight="1">
      <c r="A52" s="157" t="s">
        <v>191</v>
      </c>
      <c r="B52" s="106" t="s">
        <v>36</v>
      </c>
      <c r="C52" s="156"/>
      <c r="D52" s="387">
        <v>9923155</v>
      </c>
      <c r="E52" s="387">
        <f t="shared" si="1"/>
        <v>122108000</v>
      </c>
      <c r="F52" s="387">
        <f>F53+F54+F55+F56+F57+F58+F59+F60+F61+F62+F63</f>
        <v>9469782</v>
      </c>
      <c r="G52" s="387">
        <f>G53+G54+G55+G56+G57+G58+G59+G60+G61+G62+G63</f>
        <v>117040000</v>
      </c>
      <c r="I52" s="56">
        <v>112184845</v>
      </c>
    </row>
    <row r="53" spans="1:9" ht="39" customHeight="1">
      <c r="A53" s="193" t="s">
        <v>192</v>
      </c>
      <c r="B53" s="101" t="s">
        <v>374</v>
      </c>
      <c r="C53" s="99"/>
      <c r="D53" s="387">
        <v>9000000</v>
      </c>
      <c r="E53" s="387">
        <f t="shared" si="1"/>
        <v>108000000</v>
      </c>
      <c r="F53" s="387">
        <v>9000000</v>
      </c>
      <c r="G53" s="387">
        <v>108000000</v>
      </c>
      <c r="I53" s="56">
        <v>99000000</v>
      </c>
    </row>
    <row r="54" spans="1:9" ht="39" customHeight="1">
      <c r="A54" s="193" t="s">
        <v>193</v>
      </c>
      <c r="B54" s="101" t="s">
        <v>375</v>
      </c>
      <c r="C54" s="99"/>
      <c r="D54" s="387">
        <v>0</v>
      </c>
      <c r="E54" s="387">
        <f t="shared" si="1"/>
        <v>0</v>
      </c>
      <c r="F54" s="387">
        <v>0</v>
      </c>
      <c r="G54" s="387">
        <v>0</v>
      </c>
      <c r="I54" s="56">
        <v>0</v>
      </c>
    </row>
    <row r="55" spans="1:9" ht="39" customHeight="1">
      <c r="A55" s="193" t="s">
        <v>194</v>
      </c>
      <c r="B55" s="101" t="s">
        <v>376</v>
      </c>
      <c r="C55" s="99"/>
      <c r="D55" s="387">
        <v>0</v>
      </c>
      <c r="E55" s="387">
        <f t="shared" si="1"/>
        <v>0</v>
      </c>
      <c r="F55" s="387">
        <v>0</v>
      </c>
      <c r="G55" s="387">
        <v>0</v>
      </c>
      <c r="I55" s="56">
        <v>0</v>
      </c>
    </row>
    <row r="56" spans="1:9" ht="39" customHeight="1">
      <c r="A56" s="193" t="s">
        <v>372</v>
      </c>
      <c r="B56" s="101" t="s">
        <v>377</v>
      </c>
      <c r="C56" s="99"/>
      <c r="D56" s="387">
        <v>0</v>
      </c>
      <c r="E56" s="387">
        <f t="shared" si="1"/>
        <v>0</v>
      </c>
      <c r="F56" s="387">
        <v>0</v>
      </c>
      <c r="G56" s="387">
        <v>0</v>
      </c>
      <c r="I56" s="56">
        <v>0</v>
      </c>
    </row>
    <row r="57" spans="1:9" ht="39" customHeight="1">
      <c r="A57" s="193" t="s">
        <v>371</v>
      </c>
      <c r="B57" s="101" t="s">
        <v>378</v>
      </c>
      <c r="C57" s="99"/>
      <c r="D57" s="387">
        <v>0</v>
      </c>
      <c r="E57" s="387">
        <f t="shared" si="1"/>
        <v>0</v>
      </c>
      <c r="F57" s="387">
        <v>0</v>
      </c>
      <c r="G57" s="387">
        <v>0</v>
      </c>
      <c r="I57" s="56">
        <v>0</v>
      </c>
    </row>
    <row r="58" spans="1:9" ht="39" customHeight="1">
      <c r="A58" s="193" t="s">
        <v>373</v>
      </c>
      <c r="B58" s="101" t="s">
        <v>379</v>
      </c>
      <c r="C58" s="99"/>
      <c r="D58" s="387">
        <v>0</v>
      </c>
      <c r="E58" s="387">
        <f t="shared" si="1"/>
        <v>0</v>
      </c>
      <c r="F58" s="387">
        <v>0</v>
      </c>
      <c r="G58" s="387">
        <v>0</v>
      </c>
      <c r="I58" s="56">
        <v>0</v>
      </c>
    </row>
    <row r="59" spans="1:9" ht="39" customHeight="1">
      <c r="A59" s="193" t="s">
        <v>385</v>
      </c>
      <c r="B59" s="101" t="s">
        <v>380</v>
      </c>
      <c r="C59" s="99"/>
      <c r="D59" s="387">
        <v>428155</v>
      </c>
      <c r="E59" s="387">
        <f t="shared" si="1"/>
        <v>7500000</v>
      </c>
      <c r="F59" s="387">
        <v>425782</v>
      </c>
      <c r="G59" s="387">
        <v>7500000</v>
      </c>
      <c r="I59" s="56">
        <v>7071845</v>
      </c>
    </row>
    <row r="60" spans="1:9" ht="39" customHeight="1">
      <c r="A60" s="193" t="s">
        <v>196</v>
      </c>
      <c r="B60" s="101" t="s">
        <v>381</v>
      </c>
      <c r="C60" s="99"/>
      <c r="D60" s="387">
        <v>495000</v>
      </c>
      <c r="E60" s="387">
        <f t="shared" si="1"/>
        <v>3608000</v>
      </c>
      <c r="F60" s="387">
        <v>44000</v>
      </c>
      <c r="G60" s="387">
        <v>1540000</v>
      </c>
      <c r="I60" s="56">
        <v>3113000</v>
      </c>
    </row>
    <row r="61" spans="1:9" ht="39" customHeight="1">
      <c r="A61" s="193" t="s">
        <v>195</v>
      </c>
      <c r="B61" s="101" t="s">
        <v>382</v>
      </c>
      <c r="C61" s="99"/>
      <c r="D61" s="387">
        <v>0</v>
      </c>
      <c r="E61" s="387">
        <f t="shared" si="1"/>
        <v>0</v>
      </c>
      <c r="F61" s="387">
        <v>0</v>
      </c>
      <c r="G61" s="387">
        <v>0</v>
      </c>
      <c r="I61" s="56">
        <v>0</v>
      </c>
    </row>
    <row r="62" spans="1:9" ht="39" customHeight="1">
      <c r="A62" s="109" t="s">
        <v>513</v>
      </c>
      <c r="B62" s="106" t="s">
        <v>383</v>
      </c>
      <c r="C62" s="156"/>
      <c r="D62" s="387">
        <v>0</v>
      </c>
      <c r="E62" s="387">
        <f t="shared" si="1"/>
        <v>0</v>
      </c>
      <c r="F62" s="387">
        <v>0</v>
      </c>
      <c r="G62" s="387">
        <v>0</v>
      </c>
      <c r="I62" s="56">
        <v>0</v>
      </c>
    </row>
    <row r="63" spans="1:9" ht="39" customHeight="1">
      <c r="A63" s="193" t="s">
        <v>197</v>
      </c>
      <c r="B63" s="101" t="s">
        <v>514</v>
      </c>
      <c r="C63" s="99"/>
      <c r="D63" s="387">
        <v>0</v>
      </c>
      <c r="E63" s="387">
        <f t="shared" si="1"/>
        <v>3000000</v>
      </c>
      <c r="F63" s="387">
        <v>0</v>
      </c>
      <c r="G63" s="387">
        <v>0</v>
      </c>
      <c r="I63" s="56">
        <v>3000000</v>
      </c>
    </row>
    <row r="64" spans="1:9" ht="49.5" customHeight="1">
      <c r="A64" s="141" t="s">
        <v>198</v>
      </c>
      <c r="B64" s="103" t="s">
        <v>45</v>
      </c>
      <c r="C64" s="160"/>
      <c r="D64" s="105">
        <v>-510702323</v>
      </c>
      <c r="E64" s="105">
        <f>D64+I64</f>
        <v>3185085945</v>
      </c>
      <c r="F64" s="105">
        <f>F18-F31-F39</f>
        <v>365798138</v>
      </c>
      <c r="G64" s="105">
        <f>G18-G31-G39</f>
        <v>9183322266</v>
      </c>
      <c r="I64" s="56">
        <v>3695788268</v>
      </c>
    </row>
    <row r="65" spans="1:9" ht="39" customHeight="1">
      <c r="A65" s="141" t="s">
        <v>210</v>
      </c>
      <c r="B65" s="103" t="s">
        <v>46</v>
      </c>
      <c r="C65" s="160"/>
      <c r="D65" s="104">
        <v>0</v>
      </c>
      <c r="E65" s="105">
        <f t="shared" ref="E65:E71" si="2">D65+I65</f>
        <v>0</v>
      </c>
      <c r="F65" s="104">
        <v>0</v>
      </c>
      <c r="G65" s="105">
        <v>0</v>
      </c>
      <c r="I65" s="56">
        <v>0</v>
      </c>
    </row>
    <row r="66" spans="1:9" ht="39" customHeight="1">
      <c r="A66" s="136" t="s">
        <v>199</v>
      </c>
      <c r="B66" s="99" t="s">
        <v>47</v>
      </c>
      <c r="C66" s="99"/>
      <c r="D66" s="387">
        <v>0</v>
      </c>
      <c r="E66" s="387">
        <f t="shared" si="2"/>
        <v>0</v>
      </c>
      <c r="F66" s="387">
        <v>0</v>
      </c>
      <c r="G66" s="387">
        <v>0</v>
      </c>
      <c r="I66" s="56">
        <v>0</v>
      </c>
    </row>
    <row r="67" spans="1:9" ht="39" customHeight="1">
      <c r="A67" s="136" t="s">
        <v>200</v>
      </c>
      <c r="B67" s="99" t="s">
        <v>48</v>
      </c>
      <c r="C67" s="99"/>
      <c r="D67" s="387">
        <v>0</v>
      </c>
      <c r="E67" s="387">
        <f t="shared" si="2"/>
        <v>0</v>
      </c>
      <c r="F67" s="387">
        <v>0</v>
      </c>
      <c r="G67" s="387">
        <v>0</v>
      </c>
      <c r="I67" s="56">
        <v>0</v>
      </c>
    </row>
    <row r="68" spans="1:9" ht="48" customHeight="1">
      <c r="A68" s="141" t="s">
        <v>201</v>
      </c>
      <c r="B68" s="103" t="s">
        <v>21</v>
      </c>
      <c r="C68" s="160"/>
      <c r="D68" s="105">
        <v>-510702323</v>
      </c>
      <c r="E68" s="105">
        <f t="shared" si="2"/>
        <v>3185085945</v>
      </c>
      <c r="F68" s="105">
        <f>F69+F70</f>
        <v>365798138</v>
      </c>
      <c r="G68" s="105">
        <f>G69+G70</f>
        <v>9183322266</v>
      </c>
      <c r="I68" s="56">
        <v>3695788268</v>
      </c>
    </row>
    <row r="69" spans="1:9" ht="39" customHeight="1">
      <c r="A69" s="136" t="s">
        <v>202</v>
      </c>
      <c r="B69" s="99" t="s">
        <v>20</v>
      </c>
      <c r="C69" s="99"/>
      <c r="D69" s="387">
        <v>247623986</v>
      </c>
      <c r="E69" s="387">
        <f>D69+I69</f>
        <v>3158931664</v>
      </c>
      <c r="F69" s="387">
        <v>348007115</v>
      </c>
      <c r="G69" s="387">
        <v>9099266953</v>
      </c>
      <c r="I69" s="56">
        <v>2911307678</v>
      </c>
    </row>
    <row r="70" spans="1:9" ht="39" customHeight="1">
      <c r="A70" s="136" t="s">
        <v>203</v>
      </c>
      <c r="B70" s="99" t="s">
        <v>19</v>
      </c>
      <c r="C70" s="99"/>
      <c r="D70" s="387">
        <v>-758326309</v>
      </c>
      <c r="E70" s="387">
        <f>D70+I70</f>
        <v>26154281</v>
      </c>
      <c r="F70" s="387">
        <v>17791023</v>
      </c>
      <c r="G70" s="387">
        <v>84055313</v>
      </c>
      <c r="I70" s="56">
        <v>784480590</v>
      </c>
    </row>
    <row r="71" spans="1:9" ht="39" customHeight="1">
      <c r="A71" s="141" t="s">
        <v>204</v>
      </c>
      <c r="B71" s="103" t="s">
        <v>49</v>
      </c>
      <c r="C71" s="160"/>
      <c r="D71" s="104"/>
      <c r="E71" s="104">
        <f t="shared" si="2"/>
        <v>0</v>
      </c>
      <c r="F71" s="104"/>
      <c r="G71" s="104"/>
      <c r="I71" s="56">
        <v>0</v>
      </c>
    </row>
    <row r="72" spans="1:9" ht="49.5" customHeight="1">
      <c r="A72" s="141" t="s">
        <v>205</v>
      </c>
      <c r="B72" s="103" t="s">
        <v>50</v>
      </c>
      <c r="C72" s="160"/>
      <c r="D72" s="105">
        <f>+D68-D71</f>
        <v>-510702323</v>
      </c>
      <c r="E72" s="105">
        <f>D72+I72</f>
        <v>3185085945</v>
      </c>
      <c r="F72" s="105">
        <f>F68-F71</f>
        <v>365798138</v>
      </c>
      <c r="G72" s="105">
        <f>G68-G71</f>
        <v>9183322266</v>
      </c>
      <c r="I72" s="56">
        <v>3695788268</v>
      </c>
    </row>
    <row r="73" spans="1:9">
      <c r="A73" s="182"/>
      <c r="B73" s="182"/>
      <c r="C73" s="182"/>
      <c r="D73" s="182"/>
      <c r="E73" s="182"/>
      <c r="F73" s="182"/>
      <c r="G73" s="182"/>
    </row>
    <row r="74" spans="1:9">
      <c r="A74" s="182"/>
      <c r="B74" s="182"/>
      <c r="C74" s="182"/>
      <c r="D74" s="93"/>
      <c r="E74" s="93"/>
      <c r="F74" s="182"/>
      <c r="G74" s="182"/>
    </row>
    <row r="75" spans="1:9" ht="16.5" customHeight="1">
      <c r="A75" s="423" t="s">
        <v>488</v>
      </c>
      <c r="B75" s="423"/>
      <c r="C75" s="423"/>
      <c r="D75" s="423"/>
      <c r="E75" s="423"/>
      <c r="F75" s="423"/>
      <c r="G75" s="423"/>
    </row>
    <row r="76" spans="1:9">
      <c r="A76" s="94"/>
      <c r="B76" s="95"/>
      <c r="C76" s="182"/>
      <c r="D76" s="277"/>
      <c r="E76" s="94"/>
      <c r="F76" s="182"/>
      <c r="G76" s="182"/>
    </row>
    <row r="77" spans="1:9" ht="15">
      <c r="A77" s="107" t="s">
        <v>489</v>
      </c>
      <c r="B77" s="96"/>
      <c r="C77" s="182"/>
      <c r="D77" s="277"/>
      <c r="E77" s="416" t="s">
        <v>490</v>
      </c>
      <c r="F77" s="416"/>
      <c r="G77" s="98"/>
    </row>
    <row r="78" spans="1:9">
      <c r="A78" s="96"/>
      <c r="B78" s="96"/>
      <c r="C78" s="182"/>
      <c r="D78" s="277"/>
      <c r="E78" s="278"/>
      <c r="F78" s="277"/>
      <c r="G78" s="98"/>
    </row>
    <row r="79" spans="1:9">
      <c r="A79" s="96"/>
      <c r="B79" s="96"/>
      <c r="C79" s="182"/>
      <c r="D79" s="277"/>
      <c r="E79" s="278"/>
      <c r="F79" s="277"/>
      <c r="G79" s="98"/>
    </row>
    <row r="80" spans="1:9">
      <c r="A80" s="96"/>
      <c r="B80" s="96"/>
      <c r="C80" s="182"/>
      <c r="D80" s="277"/>
      <c r="E80" s="278"/>
      <c r="F80" s="277"/>
      <c r="G80" s="98"/>
    </row>
    <row r="81" spans="1:7">
      <c r="A81" s="96"/>
      <c r="B81" s="96"/>
      <c r="C81" s="182"/>
      <c r="D81" s="277"/>
      <c r="E81" s="278"/>
      <c r="F81" s="277"/>
      <c r="G81" s="98"/>
    </row>
    <row r="82" spans="1:7">
      <c r="A82" s="96"/>
      <c r="B82" s="96"/>
      <c r="C82" s="182"/>
      <c r="D82" s="277"/>
      <c r="E82" s="278"/>
      <c r="F82" s="277"/>
      <c r="G82" s="98"/>
    </row>
    <row r="83" spans="1:7">
      <c r="A83" s="96"/>
      <c r="B83" s="96"/>
      <c r="C83" s="182"/>
      <c r="D83" s="277"/>
      <c r="E83" s="278"/>
      <c r="F83" s="277"/>
      <c r="G83" s="98"/>
    </row>
    <row r="84" spans="1:7">
      <c r="A84" s="96"/>
      <c r="B84" s="96"/>
      <c r="C84" s="182"/>
      <c r="D84" s="277"/>
      <c r="E84" s="278"/>
      <c r="F84" s="277"/>
      <c r="G84" s="98"/>
    </row>
    <row r="85" spans="1:7">
      <c r="A85" s="96"/>
      <c r="B85" s="96"/>
      <c r="C85" s="182"/>
      <c r="D85" s="277"/>
      <c r="E85" s="278"/>
      <c r="F85" s="277"/>
      <c r="G85" s="98"/>
    </row>
    <row r="86" spans="1:7">
      <c r="A86" s="96"/>
      <c r="B86" s="96"/>
      <c r="C86" s="182"/>
      <c r="D86" s="277"/>
      <c r="E86" s="278"/>
      <c r="F86" s="277"/>
      <c r="G86" s="98"/>
    </row>
    <row r="87" spans="1:7" ht="16.5" customHeight="1">
      <c r="A87" s="164" t="s">
        <v>703</v>
      </c>
      <c r="B87" s="148"/>
      <c r="C87" s="183"/>
      <c r="D87" s="417" t="s">
        <v>714</v>
      </c>
      <c r="E87" s="417"/>
      <c r="F87" s="418" t="s">
        <v>708</v>
      </c>
      <c r="G87" s="418"/>
    </row>
    <row r="88" spans="1:7" ht="14.25" customHeight="1">
      <c r="A88" s="164" t="s">
        <v>704</v>
      </c>
      <c r="B88" s="148"/>
      <c r="C88" s="183"/>
      <c r="D88" s="417" t="s">
        <v>491</v>
      </c>
      <c r="E88" s="417"/>
      <c r="F88" s="369" t="s">
        <v>707</v>
      </c>
      <c r="G88" s="370"/>
    </row>
    <row r="89" spans="1:7">
      <c r="A89" s="97"/>
      <c r="B89" s="97"/>
      <c r="C89" s="94"/>
      <c r="D89" s="94"/>
      <c r="E89" s="97"/>
      <c r="F89" s="97"/>
      <c r="G89" s="97"/>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7:F77"/>
    <mergeCell ref="D87:E87"/>
    <mergeCell ref="F87:G87"/>
    <mergeCell ref="D88:E88"/>
    <mergeCell ref="A16:A17"/>
    <mergeCell ref="B16:B17"/>
    <mergeCell ref="C16:C17"/>
    <mergeCell ref="D16:E16"/>
    <mergeCell ref="F16:G16"/>
    <mergeCell ref="A75:G75"/>
  </mergeCells>
  <pageMargins left="0.54" right="0.2" top="0.2" bottom="0.17" header="0.19" footer="0.18"/>
  <pageSetup paperSize="9" scale="56" fitToHeight="0" orientation="portrait" r:id="rId1"/>
  <rowBreaks count="1" manualBreakCount="1">
    <brk id="43"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26"/>
  <sheetViews>
    <sheetView tabSelected="1" view="pageBreakPreview" zoomScale="85" zoomScaleNormal="85" zoomScaleSheetLayoutView="85" workbookViewId="0">
      <selection activeCell="D74" sqref="D74:D81"/>
    </sheetView>
  </sheetViews>
  <sheetFormatPr defaultColWidth="9.140625" defaultRowHeight="12.75"/>
  <cols>
    <col min="1" max="1" width="52.85546875" style="56" customWidth="1"/>
    <col min="2" max="2" width="11.5703125" style="56" customWidth="1"/>
    <col min="3" max="3" width="8.85546875" style="56" customWidth="1"/>
    <col min="4" max="4" width="28.28515625" style="56" customWidth="1"/>
    <col min="5" max="6" width="30.28515625" style="56" customWidth="1"/>
    <col min="7" max="7" width="21.85546875" style="56" customWidth="1"/>
    <col min="8" max="8" width="23.140625" style="13" customWidth="1"/>
    <col min="9" max="9" width="13.85546875" style="56" bestFit="1" customWidth="1"/>
    <col min="10" max="16384" width="9.140625" style="56"/>
  </cols>
  <sheetData>
    <row r="1" spans="1:8" ht="27" customHeight="1">
      <c r="A1" s="425" t="s">
        <v>493</v>
      </c>
      <c r="B1" s="425"/>
      <c r="C1" s="425"/>
      <c r="D1" s="425"/>
      <c r="E1" s="425"/>
      <c r="F1" s="222"/>
      <c r="G1" s="222"/>
    </row>
    <row r="2" spans="1:8" ht="35.25" customHeight="1">
      <c r="A2" s="426" t="s">
        <v>155</v>
      </c>
      <c r="B2" s="426"/>
      <c r="C2" s="426"/>
      <c r="D2" s="426"/>
      <c r="E2" s="426"/>
      <c r="F2" s="223"/>
      <c r="G2" s="223"/>
    </row>
    <row r="3" spans="1:8" ht="15" customHeight="1">
      <c r="A3" s="427" t="s">
        <v>211</v>
      </c>
      <c r="B3" s="427"/>
      <c r="C3" s="427"/>
      <c r="D3" s="427"/>
      <c r="E3" s="427"/>
      <c r="F3" s="224"/>
      <c r="G3" s="224"/>
    </row>
    <row r="4" spans="1:8" ht="19.5" customHeight="1">
      <c r="A4" s="427"/>
      <c r="B4" s="427"/>
      <c r="C4" s="427"/>
      <c r="D4" s="427"/>
      <c r="E4" s="427"/>
      <c r="F4" s="224"/>
      <c r="G4" s="224"/>
    </row>
    <row r="5" spans="1:8">
      <c r="A5" s="428" t="str">
        <f>+'Tong quat'!C1</f>
        <v>Tại ngày 31 tháng 12 năm 2025/As at 31 December 2025</v>
      </c>
      <c r="B5" s="428"/>
      <c r="C5" s="428"/>
      <c r="D5" s="428"/>
      <c r="E5" s="428"/>
      <c r="F5" s="197"/>
      <c r="G5" s="197"/>
    </row>
    <row r="6" spans="1:8">
      <c r="A6" s="197"/>
      <c r="B6" s="197"/>
      <c r="C6" s="197"/>
      <c r="D6" s="197"/>
      <c r="E6" s="197"/>
      <c r="F6" s="197"/>
      <c r="G6" s="197"/>
    </row>
    <row r="7" spans="1:8">
      <c r="A7" s="102" t="s">
        <v>395</v>
      </c>
      <c r="B7" s="429" t="s">
        <v>716</v>
      </c>
      <c r="C7" s="429"/>
      <c r="D7" s="429"/>
      <c r="E7" s="429"/>
      <c r="F7" s="429"/>
      <c r="H7" s="56"/>
    </row>
    <row r="8" spans="1:8" ht="15" customHeight="1">
      <c r="A8" s="100" t="s">
        <v>394</v>
      </c>
      <c r="B8" s="431" t="s">
        <v>729</v>
      </c>
      <c r="C8" s="432"/>
      <c r="D8" s="432"/>
      <c r="E8" s="432"/>
      <c r="F8" s="432"/>
      <c r="H8" s="56"/>
    </row>
    <row r="9" spans="1:8" ht="13.5" customHeight="1">
      <c r="A9" s="150" t="s">
        <v>459</v>
      </c>
      <c r="B9" s="437" t="s">
        <v>516</v>
      </c>
      <c r="C9" s="437"/>
      <c r="D9" s="437"/>
      <c r="E9" s="437"/>
      <c r="F9" s="225"/>
      <c r="G9" s="225"/>
    </row>
    <row r="10" spans="1:8" ht="13.5" customHeight="1">
      <c r="A10" s="151" t="s">
        <v>512</v>
      </c>
      <c r="B10" s="434" t="s">
        <v>482</v>
      </c>
      <c r="C10" s="434"/>
      <c r="D10" s="434"/>
      <c r="E10" s="434"/>
      <c r="F10" s="226"/>
      <c r="G10" s="226"/>
    </row>
    <row r="11" spans="1:8" ht="13.5" customHeight="1">
      <c r="A11" s="150" t="s">
        <v>461</v>
      </c>
      <c r="B11" s="437" t="s">
        <v>519</v>
      </c>
      <c r="C11" s="437"/>
      <c r="D11" s="437"/>
      <c r="E11" s="437"/>
      <c r="F11" s="225"/>
      <c r="G11" s="225"/>
    </row>
    <row r="12" spans="1:8" ht="13.5" customHeight="1">
      <c r="A12" s="152" t="s">
        <v>462</v>
      </c>
      <c r="B12" s="434" t="s">
        <v>520</v>
      </c>
      <c r="C12" s="434"/>
      <c r="D12" s="434"/>
      <c r="E12" s="434"/>
      <c r="F12" s="226"/>
      <c r="G12" s="226"/>
    </row>
    <row r="13" spans="1:8" ht="13.5" customHeight="1">
      <c r="A13" s="225" t="s">
        <v>157</v>
      </c>
      <c r="B13" s="437" t="str">
        <f>BCThuNhap_06203!B13</f>
        <v>Ngày 06 tháng 01 năm 2026</v>
      </c>
      <c r="C13" s="437"/>
      <c r="D13" s="437"/>
      <c r="E13" s="437"/>
      <c r="F13" s="225"/>
      <c r="G13" s="225"/>
    </row>
    <row r="14" spans="1:8" ht="13.5" customHeight="1">
      <c r="A14" s="153" t="s">
        <v>158</v>
      </c>
      <c r="B14" s="424">
        <f>BCThuNhap_06203!B14</f>
        <v>46028</v>
      </c>
      <c r="C14" s="424"/>
      <c r="D14" s="424"/>
      <c r="E14" s="424"/>
      <c r="F14" s="221"/>
      <c r="G14" s="221"/>
    </row>
    <row r="15" spans="1:8">
      <c r="A15"/>
      <c r="B15"/>
      <c r="C15"/>
      <c r="D15"/>
      <c r="E15"/>
      <c r="F15"/>
      <c r="G15"/>
    </row>
    <row r="16" spans="1:8" s="34" customFormat="1" ht="39.75" customHeight="1">
      <c r="A16" s="171" t="s">
        <v>159</v>
      </c>
      <c r="B16" s="171" t="s">
        <v>160</v>
      </c>
      <c r="C16" s="158" t="s">
        <v>161</v>
      </c>
      <c r="D16" s="158" t="s">
        <v>745</v>
      </c>
      <c r="E16" s="158" t="s">
        <v>738</v>
      </c>
      <c r="F16" s="45"/>
      <c r="G16" s="45"/>
      <c r="H16" s="35"/>
    </row>
    <row r="17" spans="1:8" s="34" customFormat="1" ht="30" customHeight="1">
      <c r="A17" s="141" t="s">
        <v>221</v>
      </c>
      <c r="B17" s="141"/>
      <c r="C17" s="142"/>
      <c r="D17" s="142"/>
      <c r="E17" s="142"/>
      <c r="F17" s="46"/>
      <c r="G17" s="46"/>
      <c r="H17" s="35"/>
    </row>
    <row r="18" spans="1:8" s="34" customFormat="1" ht="39" customHeight="1">
      <c r="A18" s="157" t="s">
        <v>222</v>
      </c>
      <c r="B18" s="159" t="s">
        <v>0</v>
      </c>
      <c r="C18" s="155"/>
      <c r="D18" s="178">
        <v>2611560762</v>
      </c>
      <c r="E18" s="178">
        <v>5599469725</v>
      </c>
      <c r="F18" s="47"/>
      <c r="G18" s="47"/>
      <c r="H18" s="36"/>
    </row>
    <row r="19" spans="1:8" s="34" customFormat="1" ht="39" customHeight="1">
      <c r="A19" s="136" t="s">
        <v>223</v>
      </c>
      <c r="B19" s="159" t="s">
        <v>52</v>
      </c>
      <c r="C19" s="156"/>
      <c r="D19" s="179">
        <v>2611560762</v>
      </c>
      <c r="E19" s="179">
        <v>5599469725</v>
      </c>
      <c r="F19" s="47"/>
      <c r="G19" s="49"/>
      <c r="H19" s="37"/>
    </row>
    <row r="20" spans="1:8" s="34" customFormat="1" ht="39" customHeight="1">
      <c r="A20" s="136" t="s">
        <v>696</v>
      </c>
      <c r="B20" s="159">
        <v>111.1</v>
      </c>
      <c r="C20" s="156"/>
      <c r="D20" s="147">
        <v>20000000</v>
      </c>
      <c r="E20" s="147">
        <v>10000000</v>
      </c>
      <c r="F20" s="47"/>
      <c r="G20" s="49"/>
      <c r="H20" s="37"/>
    </row>
    <row r="21" spans="1:8" s="34" customFormat="1" ht="39" customHeight="1">
      <c r="A21" s="136" t="s">
        <v>697</v>
      </c>
      <c r="B21" s="159">
        <v>111.2</v>
      </c>
      <c r="C21" s="156"/>
      <c r="D21" s="147">
        <v>0</v>
      </c>
      <c r="E21" s="147">
        <v>0</v>
      </c>
      <c r="F21" s="47"/>
      <c r="G21" s="49"/>
      <c r="H21" s="37"/>
    </row>
    <row r="22" spans="1:8" s="34" customFormat="1" ht="39" customHeight="1">
      <c r="A22" s="136" t="s">
        <v>698</v>
      </c>
      <c r="B22" s="159">
        <v>111.3</v>
      </c>
      <c r="C22" s="156"/>
      <c r="D22" s="179">
        <v>2591560762</v>
      </c>
      <c r="E22" s="179">
        <v>5589469725</v>
      </c>
      <c r="F22" s="47"/>
      <c r="G22" s="49"/>
      <c r="H22" s="37"/>
    </row>
    <row r="23" spans="1:8" s="34" customFormat="1" ht="39" customHeight="1">
      <c r="A23" s="136" t="s">
        <v>224</v>
      </c>
      <c r="B23" s="159" t="s">
        <v>53</v>
      </c>
      <c r="C23" s="156"/>
      <c r="D23" s="147">
        <v>0</v>
      </c>
      <c r="E23" s="147">
        <v>0</v>
      </c>
      <c r="F23" s="47"/>
      <c r="G23" s="50"/>
      <c r="H23" s="37"/>
    </row>
    <row r="24" spans="1:8" s="34" customFormat="1" ht="39" customHeight="1">
      <c r="A24" s="157" t="s">
        <v>268</v>
      </c>
      <c r="B24" s="159" t="s">
        <v>1</v>
      </c>
      <c r="C24" s="156"/>
      <c r="D24" s="147">
        <v>43367103640</v>
      </c>
      <c r="E24" s="179">
        <v>46418880417</v>
      </c>
      <c r="F24" s="47"/>
      <c r="G24" s="49"/>
      <c r="H24" s="38"/>
    </row>
    <row r="25" spans="1:8" s="34" customFormat="1" ht="39" customHeight="1">
      <c r="A25" s="136" t="s">
        <v>225</v>
      </c>
      <c r="B25" s="159" t="s">
        <v>2</v>
      </c>
      <c r="C25" s="156"/>
      <c r="D25" s="147">
        <v>43367103640</v>
      </c>
      <c r="E25" s="180">
        <v>46418880417</v>
      </c>
      <c r="F25" s="47"/>
      <c r="G25" s="50"/>
      <c r="H25" s="37"/>
    </row>
    <row r="26" spans="1:8" s="33" customFormat="1" ht="39" customHeight="1">
      <c r="A26" s="193" t="s">
        <v>279</v>
      </c>
      <c r="B26" s="169" t="s">
        <v>212</v>
      </c>
      <c r="C26" s="143"/>
      <c r="D26" s="147">
        <v>0</v>
      </c>
      <c r="E26" s="147">
        <v>0</v>
      </c>
      <c r="F26" s="47"/>
      <c r="G26" s="50"/>
      <c r="H26" s="37"/>
    </row>
    <row r="27" spans="1:8" s="33" customFormat="1" ht="39" customHeight="1">
      <c r="A27" s="109" t="s">
        <v>280</v>
      </c>
      <c r="B27" s="159">
        <v>121.2</v>
      </c>
      <c r="C27" s="155"/>
      <c r="D27" s="147">
        <v>0</v>
      </c>
      <c r="E27" s="147">
        <v>0</v>
      </c>
      <c r="F27" s="47"/>
      <c r="G27" s="50"/>
      <c r="H27" s="37"/>
    </row>
    <row r="28" spans="1:8" s="33" customFormat="1" ht="39" customHeight="1">
      <c r="A28" s="193" t="s">
        <v>227</v>
      </c>
      <c r="B28" s="173" t="s">
        <v>213</v>
      </c>
      <c r="C28" s="143"/>
      <c r="D28" s="147">
        <v>43367103640</v>
      </c>
      <c r="E28" s="147">
        <v>46418880417</v>
      </c>
      <c r="F28" s="47"/>
      <c r="G28" s="50"/>
      <c r="H28" s="37"/>
    </row>
    <row r="29" spans="1:8" s="33" customFormat="1" ht="39" customHeight="1">
      <c r="A29" s="193" t="s">
        <v>725</v>
      </c>
      <c r="B29" s="169" t="s">
        <v>214</v>
      </c>
      <c r="C29" s="143"/>
      <c r="D29" s="147">
        <v>39367103640</v>
      </c>
      <c r="E29" s="147">
        <v>42418880417</v>
      </c>
      <c r="F29" s="47"/>
      <c r="G29" s="50"/>
      <c r="H29" s="37"/>
    </row>
    <row r="30" spans="1:8" s="33" customFormat="1" ht="39" customHeight="1">
      <c r="A30" s="109" t="s">
        <v>726</v>
      </c>
      <c r="B30" s="159">
        <v>121.5</v>
      </c>
      <c r="C30" s="155"/>
      <c r="D30" s="147">
        <v>4000000000</v>
      </c>
      <c r="E30" s="147">
        <v>4000000000</v>
      </c>
      <c r="F30" s="47"/>
      <c r="G30" s="50"/>
      <c r="H30" s="37"/>
    </row>
    <row r="31" spans="1:8" s="33" customFormat="1" ht="39" customHeight="1">
      <c r="A31" s="193" t="s">
        <v>278</v>
      </c>
      <c r="B31" s="174" t="s">
        <v>215</v>
      </c>
      <c r="C31" s="143"/>
      <c r="D31" s="147">
        <v>0</v>
      </c>
      <c r="E31" s="147">
        <v>0</v>
      </c>
      <c r="F31" s="47"/>
      <c r="G31" s="50"/>
      <c r="H31" s="37"/>
    </row>
    <row r="32" spans="1:8" s="33" customFormat="1" ht="39" customHeight="1">
      <c r="A32" s="193" t="s">
        <v>226</v>
      </c>
      <c r="B32" s="169" t="s">
        <v>727</v>
      </c>
      <c r="C32" s="143"/>
      <c r="D32" s="147">
        <v>0</v>
      </c>
      <c r="E32" s="147">
        <v>0</v>
      </c>
      <c r="F32" s="47"/>
      <c r="G32" s="50"/>
      <c r="H32" s="37"/>
    </row>
    <row r="33" spans="1:9" s="33" customFormat="1" ht="39" customHeight="1">
      <c r="A33" s="109" t="s">
        <v>479</v>
      </c>
      <c r="B33" s="173" t="s">
        <v>728</v>
      </c>
      <c r="C33" s="155"/>
      <c r="D33" s="147">
        <v>0</v>
      </c>
      <c r="E33" s="147">
        <v>0</v>
      </c>
      <c r="F33" s="47"/>
      <c r="G33" s="50"/>
      <c r="H33" s="37"/>
    </row>
    <row r="34" spans="1:9" s="34" customFormat="1" ht="39" customHeight="1">
      <c r="A34" s="136" t="s">
        <v>228</v>
      </c>
      <c r="B34" s="159" t="s">
        <v>54</v>
      </c>
      <c r="C34" s="156"/>
      <c r="D34" s="147">
        <v>0</v>
      </c>
      <c r="E34" s="147">
        <v>0</v>
      </c>
      <c r="F34" s="47"/>
      <c r="G34" s="50"/>
      <c r="H34" s="37"/>
    </row>
    <row r="35" spans="1:9" s="34" customFormat="1" ht="39" customHeight="1">
      <c r="A35" s="157" t="s">
        <v>229</v>
      </c>
      <c r="B35" s="159" t="s">
        <v>3</v>
      </c>
      <c r="C35" s="156"/>
      <c r="D35" s="147">
        <v>684851370</v>
      </c>
      <c r="E35" s="147">
        <v>1082552367</v>
      </c>
      <c r="F35" s="47"/>
      <c r="G35" s="49"/>
      <c r="H35" s="37"/>
    </row>
    <row r="36" spans="1:9" s="34" customFormat="1" ht="39" customHeight="1">
      <c r="A36" s="136" t="s">
        <v>230</v>
      </c>
      <c r="B36" s="159" t="s">
        <v>4</v>
      </c>
      <c r="C36" s="156"/>
      <c r="D36" s="147">
        <v>0</v>
      </c>
      <c r="E36" s="147">
        <v>0</v>
      </c>
      <c r="F36" s="47"/>
      <c r="G36" s="50"/>
      <c r="H36" s="38"/>
    </row>
    <row r="37" spans="1:9" s="34" customFormat="1" ht="39" customHeight="1">
      <c r="A37" s="136" t="s">
        <v>231</v>
      </c>
      <c r="B37" s="159" t="s">
        <v>55</v>
      </c>
      <c r="C37" s="156"/>
      <c r="D37" s="147">
        <v>684851370</v>
      </c>
      <c r="E37" s="147">
        <v>1082552367</v>
      </c>
      <c r="F37" s="47"/>
      <c r="G37" s="50"/>
      <c r="H37" s="38"/>
    </row>
    <row r="38" spans="1:9" s="34" customFormat="1" ht="39" customHeight="1">
      <c r="A38" s="193" t="s">
        <v>361</v>
      </c>
      <c r="B38" s="159" t="s">
        <v>56</v>
      </c>
      <c r="C38" s="156"/>
      <c r="D38" s="147">
        <v>0</v>
      </c>
      <c r="E38" s="147">
        <v>0</v>
      </c>
      <c r="F38" s="47"/>
      <c r="G38" s="50"/>
      <c r="H38" s="37"/>
    </row>
    <row r="39" spans="1:9" s="34" customFormat="1" ht="39" customHeight="1">
      <c r="A39" s="172" t="s">
        <v>506</v>
      </c>
      <c r="B39" s="156">
        <v>135</v>
      </c>
      <c r="C39" s="156"/>
      <c r="D39" s="147">
        <v>0</v>
      </c>
      <c r="E39" s="147">
        <v>0</v>
      </c>
      <c r="F39" s="47"/>
      <c r="G39" s="50"/>
      <c r="H39" s="37"/>
    </row>
    <row r="40" spans="1:9" s="34" customFormat="1" ht="39" customHeight="1">
      <c r="A40" s="172" t="s">
        <v>362</v>
      </c>
      <c r="B40" s="156" t="s">
        <v>57</v>
      </c>
      <c r="C40" s="156"/>
      <c r="D40" s="147">
        <v>684851370</v>
      </c>
      <c r="E40" s="147">
        <v>1082552367</v>
      </c>
      <c r="F40" s="47"/>
      <c r="G40" s="50"/>
      <c r="H40" s="37"/>
    </row>
    <row r="41" spans="1:9" s="34" customFormat="1" ht="39" customHeight="1">
      <c r="A41" s="175" t="s">
        <v>503</v>
      </c>
      <c r="B41" s="156">
        <v>136.1</v>
      </c>
      <c r="C41" s="156"/>
      <c r="D41" s="147">
        <v>0</v>
      </c>
      <c r="E41" s="147">
        <v>0</v>
      </c>
      <c r="F41" s="47"/>
      <c r="G41" s="50"/>
      <c r="H41" s="37"/>
    </row>
    <row r="42" spans="1:9" s="34" customFormat="1" ht="39" customHeight="1">
      <c r="A42" s="172" t="s">
        <v>499</v>
      </c>
      <c r="B42" s="156">
        <v>136.19999999999999</v>
      </c>
      <c r="C42" s="156"/>
      <c r="D42" s="147">
        <v>0</v>
      </c>
      <c r="E42" s="147">
        <v>0</v>
      </c>
      <c r="F42" s="47"/>
      <c r="G42" s="50"/>
      <c r="H42" s="37"/>
    </row>
    <row r="43" spans="1:9" s="34" customFormat="1" ht="39" customHeight="1">
      <c r="A43" s="172" t="s">
        <v>498</v>
      </c>
      <c r="B43" s="156">
        <v>136.30000000000001</v>
      </c>
      <c r="C43" s="156"/>
      <c r="D43" s="154">
        <v>0</v>
      </c>
      <c r="E43" s="147">
        <v>0</v>
      </c>
      <c r="F43" s="47"/>
      <c r="G43" s="50"/>
      <c r="H43" s="37"/>
    </row>
    <row r="44" spans="1:9" s="34" customFormat="1" ht="39" customHeight="1">
      <c r="A44" s="172" t="s">
        <v>504</v>
      </c>
      <c r="B44" s="156">
        <v>136.4</v>
      </c>
      <c r="C44" s="156"/>
      <c r="D44" s="154">
        <v>684851370</v>
      </c>
      <c r="E44" s="154">
        <v>1082552367</v>
      </c>
      <c r="F44" s="47"/>
      <c r="G44" s="50"/>
      <c r="H44" s="37"/>
    </row>
    <row r="45" spans="1:9" s="34" customFormat="1" ht="39" customHeight="1">
      <c r="A45" s="172" t="s">
        <v>505</v>
      </c>
      <c r="B45" s="156">
        <v>136.5</v>
      </c>
      <c r="C45" s="156"/>
      <c r="D45" s="154">
        <v>0</v>
      </c>
      <c r="E45" s="154">
        <v>0</v>
      </c>
      <c r="F45" s="47"/>
      <c r="G45" s="50"/>
      <c r="H45" s="37"/>
    </row>
    <row r="46" spans="1:9" s="34" customFormat="1" ht="39" customHeight="1">
      <c r="A46" s="136" t="s">
        <v>232</v>
      </c>
      <c r="B46" s="159" t="s">
        <v>58</v>
      </c>
      <c r="C46" s="156"/>
      <c r="D46" s="154">
        <v>0</v>
      </c>
      <c r="E46" s="154">
        <v>0</v>
      </c>
      <c r="F46" s="47"/>
      <c r="G46" s="50"/>
      <c r="H46" s="38"/>
    </row>
    <row r="47" spans="1:9" s="34" customFormat="1" ht="39" customHeight="1">
      <c r="A47" s="136" t="s">
        <v>233</v>
      </c>
      <c r="B47" s="159" t="s">
        <v>59</v>
      </c>
      <c r="C47" s="156"/>
      <c r="D47" s="154">
        <v>0</v>
      </c>
      <c r="E47" s="154">
        <v>0</v>
      </c>
      <c r="F47" s="47"/>
      <c r="G47" s="50"/>
      <c r="H47" s="38"/>
    </row>
    <row r="48" spans="1:9" s="34" customFormat="1" ht="39" customHeight="1">
      <c r="A48" s="141" t="s">
        <v>234</v>
      </c>
      <c r="B48" s="161" t="s">
        <v>60</v>
      </c>
      <c r="C48" s="160"/>
      <c r="D48" s="181">
        <v>46663515772</v>
      </c>
      <c r="E48" s="181">
        <v>53100902509</v>
      </c>
      <c r="F48" s="47"/>
      <c r="G48" s="54">
        <v>0</v>
      </c>
      <c r="H48" s="37"/>
      <c r="I48" s="371"/>
    </row>
    <row r="49" spans="1:8" s="34" customFormat="1" ht="39" customHeight="1">
      <c r="A49" s="141" t="s">
        <v>235</v>
      </c>
      <c r="B49" s="161" t="s">
        <v>61</v>
      </c>
      <c r="C49" s="160"/>
      <c r="D49" s="162">
        <v>0</v>
      </c>
      <c r="E49" s="162">
        <v>0</v>
      </c>
      <c r="F49" s="47"/>
      <c r="G49" s="51"/>
      <c r="H49" s="37"/>
    </row>
    <row r="50" spans="1:8" s="34" customFormat="1" ht="39" customHeight="1">
      <c r="A50" s="136" t="s">
        <v>363</v>
      </c>
      <c r="B50" s="159" t="s">
        <v>6</v>
      </c>
      <c r="C50" s="156"/>
      <c r="D50" s="147">
        <v>0</v>
      </c>
      <c r="E50" s="154">
        <v>0</v>
      </c>
      <c r="F50" s="47"/>
      <c r="G50" s="50"/>
      <c r="H50" s="38"/>
    </row>
    <row r="51" spans="1:8" s="34" customFormat="1" ht="39" customHeight="1">
      <c r="A51" s="136" t="s">
        <v>236</v>
      </c>
      <c r="B51" s="159" t="s">
        <v>7</v>
      </c>
      <c r="C51" s="156"/>
      <c r="D51" s="147">
        <v>0</v>
      </c>
      <c r="E51" s="154">
        <v>0</v>
      </c>
      <c r="F51" s="47"/>
      <c r="G51" s="50"/>
      <c r="H51" s="38"/>
    </row>
    <row r="52" spans="1:8" s="34" customFormat="1" ht="64.5" customHeight="1">
      <c r="A52" s="136" t="s">
        <v>355</v>
      </c>
      <c r="B52" s="159" t="s">
        <v>62</v>
      </c>
      <c r="C52" s="156"/>
      <c r="D52" s="147">
        <v>961867</v>
      </c>
      <c r="E52" s="180">
        <v>592083</v>
      </c>
      <c r="F52" s="47"/>
      <c r="G52" s="50"/>
      <c r="H52" s="38"/>
    </row>
    <row r="53" spans="1:8" s="34" customFormat="1" ht="39" customHeight="1">
      <c r="A53" s="136" t="s">
        <v>237</v>
      </c>
      <c r="B53" s="159" t="s">
        <v>8</v>
      </c>
      <c r="C53" s="156"/>
      <c r="D53" s="163">
        <v>915130</v>
      </c>
      <c r="E53" s="163">
        <v>1116164</v>
      </c>
      <c r="F53" s="47"/>
      <c r="G53" s="50"/>
      <c r="H53" s="38"/>
    </row>
    <row r="54" spans="1:8" s="34" customFormat="1" ht="39" customHeight="1">
      <c r="A54" s="136" t="s">
        <v>238</v>
      </c>
      <c r="B54" s="159" t="s">
        <v>9</v>
      </c>
      <c r="C54" s="156"/>
      <c r="D54" s="147">
        <v>0</v>
      </c>
      <c r="E54" s="154">
        <v>0</v>
      </c>
      <c r="F54" s="47"/>
      <c r="G54" s="50"/>
      <c r="H54" s="38"/>
    </row>
    <row r="55" spans="1:8" s="34" customFormat="1" ht="39" customHeight="1">
      <c r="A55" s="136" t="s">
        <v>239</v>
      </c>
      <c r="B55" s="159" t="s">
        <v>63</v>
      </c>
      <c r="C55" s="156"/>
      <c r="D55" s="147">
        <v>83700000</v>
      </c>
      <c r="E55" s="147">
        <v>73245918</v>
      </c>
      <c r="F55" s="47"/>
      <c r="G55" s="50"/>
      <c r="H55" s="38"/>
    </row>
    <row r="56" spans="1:8" s="34" customFormat="1" ht="39" customHeight="1">
      <c r="A56" s="193" t="s">
        <v>240</v>
      </c>
      <c r="B56" s="145">
        <v>316.10000000000002</v>
      </c>
      <c r="C56" s="156"/>
      <c r="D56" s="147">
        <v>0</v>
      </c>
      <c r="E56" s="147">
        <v>0</v>
      </c>
      <c r="F56" s="47"/>
      <c r="G56" s="50"/>
      <c r="H56" s="37"/>
    </row>
    <row r="57" spans="1:8" s="34" customFormat="1" ht="39" customHeight="1">
      <c r="A57" s="193" t="s">
        <v>241</v>
      </c>
      <c r="B57" s="145">
        <v>316.2</v>
      </c>
      <c r="C57" s="156"/>
      <c r="D57" s="147">
        <v>59400000</v>
      </c>
      <c r="E57" s="154">
        <v>49974073</v>
      </c>
      <c r="F57" s="47"/>
      <c r="G57" s="50"/>
      <c r="H57" s="37"/>
    </row>
    <row r="58" spans="1:8" s="34" customFormat="1" ht="39" customHeight="1">
      <c r="A58" s="193" t="s">
        <v>242</v>
      </c>
      <c r="B58" s="145">
        <v>316.3</v>
      </c>
      <c r="C58" s="156"/>
      <c r="D58" s="147">
        <v>0</v>
      </c>
      <c r="E58" s="147">
        <v>0</v>
      </c>
      <c r="F58" s="47"/>
      <c r="G58" s="50"/>
      <c r="H58" s="37"/>
    </row>
    <row r="59" spans="1:8" s="34" customFormat="1" ht="39" customHeight="1">
      <c r="A59" s="193" t="s">
        <v>244</v>
      </c>
      <c r="B59" s="145">
        <v>316.39999999999998</v>
      </c>
      <c r="C59" s="156"/>
      <c r="D59" s="147">
        <v>0</v>
      </c>
      <c r="E59" s="147">
        <v>0</v>
      </c>
      <c r="F59" s="47"/>
      <c r="G59" s="50"/>
      <c r="H59" s="37"/>
    </row>
    <row r="60" spans="1:8" s="34" customFormat="1" ht="48" customHeight="1">
      <c r="A60" s="193" t="s">
        <v>243</v>
      </c>
      <c r="B60" s="145">
        <v>316.5</v>
      </c>
      <c r="C60" s="156"/>
      <c r="D60" s="180">
        <v>24300000</v>
      </c>
      <c r="E60" s="180">
        <v>16200000</v>
      </c>
      <c r="F60" s="47"/>
      <c r="G60" s="50"/>
      <c r="H60" s="37"/>
    </row>
    <row r="61" spans="1:8" s="34" customFormat="1" ht="48" customHeight="1">
      <c r="A61" s="193" t="s">
        <v>364</v>
      </c>
      <c r="B61" s="145">
        <v>316.60000000000002</v>
      </c>
      <c r="C61" s="156"/>
      <c r="D61" s="147">
        <v>0</v>
      </c>
      <c r="E61" s="147">
        <v>0</v>
      </c>
      <c r="F61" s="47"/>
      <c r="G61" s="50"/>
      <c r="H61" s="37"/>
    </row>
    <row r="62" spans="1:8" s="34" customFormat="1" ht="39" customHeight="1">
      <c r="A62" s="193" t="s">
        <v>384</v>
      </c>
      <c r="B62" s="145">
        <v>316.7</v>
      </c>
      <c r="C62" s="156"/>
      <c r="D62" s="147">
        <v>0</v>
      </c>
      <c r="E62" s="147">
        <v>7071845</v>
      </c>
      <c r="F62" s="47"/>
      <c r="G62" s="50"/>
      <c r="H62" s="37"/>
    </row>
    <row r="63" spans="1:8" s="34" customFormat="1" ht="39" customHeight="1">
      <c r="A63" s="136" t="s">
        <v>245</v>
      </c>
      <c r="B63" s="159" t="s">
        <v>64</v>
      </c>
      <c r="C63" s="156"/>
      <c r="D63" s="147">
        <v>1000187</v>
      </c>
      <c r="E63" s="147">
        <v>187</v>
      </c>
      <c r="F63" s="47"/>
      <c r="G63" s="50"/>
      <c r="H63" s="38"/>
    </row>
    <row r="64" spans="1:8" s="34" customFormat="1" ht="39" customHeight="1">
      <c r="A64" s="136" t="s">
        <v>246</v>
      </c>
      <c r="B64" s="159" t="s">
        <v>10</v>
      </c>
      <c r="C64" s="156"/>
      <c r="D64" s="147">
        <v>0</v>
      </c>
      <c r="E64" s="147">
        <v>0</v>
      </c>
      <c r="F64" s="47"/>
      <c r="G64" s="50"/>
      <c r="H64" s="38"/>
    </row>
    <row r="65" spans="1:8" s="34" customFormat="1" ht="39" customHeight="1">
      <c r="A65" s="136" t="s">
        <v>247</v>
      </c>
      <c r="B65" s="159" t="s">
        <v>65</v>
      </c>
      <c r="C65" s="156"/>
      <c r="D65" s="180">
        <v>113043316</v>
      </c>
      <c r="E65" s="180">
        <v>110809658</v>
      </c>
      <c r="F65" s="47"/>
      <c r="G65" s="50"/>
      <c r="H65" s="38"/>
    </row>
    <row r="66" spans="1:8" s="34" customFormat="1" ht="39" customHeight="1">
      <c r="A66" s="193" t="s">
        <v>248</v>
      </c>
      <c r="B66" s="145">
        <v>319.10000000000002</v>
      </c>
      <c r="C66" s="156"/>
      <c r="D66" s="180">
        <v>62843316</v>
      </c>
      <c r="E66" s="180">
        <v>60609658</v>
      </c>
      <c r="F66" s="47"/>
      <c r="G66" s="50"/>
      <c r="H66" s="37"/>
    </row>
    <row r="67" spans="1:8" s="34" customFormat="1" ht="39" customHeight="1">
      <c r="A67" s="193" t="s">
        <v>388</v>
      </c>
      <c r="B67" s="145">
        <v>319.2</v>
      </c>
      <c r="C67" s="156"/>
      <c r="D67" s="147">
        <v>15000000</v>
      </c>
      <c r="E67" s="147">
        <v>15000000</v>
      </c>
      <c r="F67" s="47"/>
      <c r="G67" s="50"/>
      <c r="H67" s="37"/>
    </row>
    <row r="68" spans="1:8" s="34" customFormat="1" ht="39" customHeight="1">
      <c r="A68" s="193" t="s">
        <v>249</v>
      </c>
      <c r="B68" s="145">
        <v>319.3</v>
      </c>
      <c r="C68" s="156"/>
      <c r="D68" s="180">
        <v>16500000</v>
      </c>
      <c r="E68" s="180">
        <v>16500000</v>
      </c>
      <c r="F68" s="47"/>
      <c r="G68" s="50"/>
      <c r="H68" s="37"/>
    </row>
    <row r="69" spans="1:8" s="34" customFormat="1" ht="39" customHeight="1">
      <c r="A69" s="193" t="s">
        <v>250</v>
      </c>
      <c r="B69" s="145">
        <v>319.39999999999998</v>
      </c>
      <c r="C69" s="156"/>
      <c r="D69" s="180">
        <v>5500000</v>
      </c>
      <c r="E69" s="180">
        <v>5500000</v>
      </c>
      <c r="F69" s="47"/>
      <c r="G69" s="50"/>
      <c r="H69" s="37"/>
    </row>
    <row r="70" spans="1:8" s="34" customFormat="1" ht="39" customHeight="1">
      <c r="A70" s="193" t="s">
        <v>251</v>
      </c>
      <c r="B70" s="145">
        <v>319.5</v>
      </c>
      <c r="C70" s="156"/>
      <c r="D70" s="180">
        <v>13200000</v>
      </c>
      <c r="E70" s="180">
        <v>13200000</v>
      </c>
      <c r="F70" s="47"/>
      <c r="G70" s="50"/>
      <c r="H70" s="37"/>
    </row>
    <row r="71" spans="1:8" s="34" customFormat="1" ht="39" customHeight="1">
      <c r="A71" s="193" t="s">
        <v>252</v>
      </c>
      <c r="B71" s="145">
        <v>319.60000000000002</v>
      </c>
      <c r="C71" s="156"/>
      <c r="D71" s="147">
        <v>0</v>
      </c>
      <c r="E71" s="147">
        <v>0</v>
      </c>
      <c r="F71" s="47"/>
      <c r="G71" s="50"/>
      <c r="H71" s="37"/>
    </row>
    <row r="72" spans="1:8" s="34" customFormat="1" ht="39" customHeight="1">
      <c r="A72" s="193" t="s">
        <v>366</v>
      </c>
      <c r="B72" s="145">
        <v>319.7</v>
      </c>
      <c r="C72" s="156"/>
      <c r="D72" s="147">
        <v>0</v>
      </c>
      <c r="E72" s="147">
        <v>0</v>
      </c>
      <c r="F72" s="47"/>
      <c r="G72" s="50"/>
      <c r="H72" s="37"/>
    </row>
    <row r="73" spans="1:8" s="34" customFormat="1" ht="39" customHeight="1">
      <c r="A73" s="136" t="s">
        <v>253</v>
      </c>
      <c r="B73" s="159" t="s">
        <v>66</v>
      </c>
      <c r="C73" s="156"/>
      <c r="D73" s="147">
        <v>0</v>
      </c>
      <c r="E73" s="147">
        <v>0</v>
      </c>
      <c r="F73" s="47"/>
      <c r="G73" s="50"/>
      <c r="H73" s="39"/>
    </row>
    <row r="74" spans="1:8" s="34" customFormat="1" ht="39" customHeight="1">
      <c r="A74" s="141" t="s">
        <v>254</v>
      </c>
      <c r="B74" s="161" t="s">
        <v>5</v>
      </c>
      <c r="C74" s="160"/>
      <c r="D74" s="181">
        <v>199620500</v>
      </c>
      <c r="E74" s="181">
        <v>185764010</v>
      </c>
      <c r="F74" s="47"/>
      <c r="G74" s="54"/>
      <c r="H74" s="40"/>
    </row>
    <row r="75" spans="1:8" s="34" customFormat="1" ht="48.75" customHeight="1">
      <c r="A75" s="141" t="s">
        <v>255</v>
      </c>
      <c r="B75" s="161" t="s">
        <v>11</v>
      </c>
      <c r="C75" s="160"/>
      <c r="D75" s="181">
        <v>46463895272</v>
      </c>
      <c r="E75" s="181">
        <v>52915138499</v>
      </c>
      <c r="F75" s="47"/>
      <c r="G75" s="54">
        <v>0</v>
      </c>
      <c r="H75" s="41"/>
    </row>
    <row r="76" spans="1:8" s="34" customFormat="1" ht="39" customHeight="1">
      <c r="A76" s="136" t="s">
        <v>256</v>
      </c>
      <c r="B76" s="159" t="s">
        <v>12</v>
      </c>
      <c r="C76" s="156"/>
      <c r="D76" s="180">
        <v>38590204800</v>
      </c>
      <c r="E76" s="180">
        <v>43469378700</v>
      </c>
      <c r="F76" s="47"/>
      <c r="G76" s="55"/>
      <c r="H76" s="41"/>
    </row>
    <row r="77" spans="1:8" s="34" customFormat="1" ht="39" customHeight="1">
      <c r="A77" s="193" t="s">
        <v>257</v>
      </c>
      <c r="B77" s="159" t="s">
        <v>13</v>
      </c>
      <c r="C77" s="156"/>
      <c r="D77" s="180">
        <v>174671053600</v>
      </c>
      <c r="E77" s="180">
        <v>174537765400</v>
      </c>
      <c r="F77" s="47"/>
      <c r="G77" s="55">
        <v>0</v>
      </c>
      <c r="H77" s="39"/>
    </row>
    <row r="78" spans="1:8" s="34" customFormat="1" ht="39" customHeight="1">
      <c r="A78" s="193" t="s">
        <v>258</v>
      </c>
      <c r="B78" s="159" t="s">
        <v>67</v>
      </c>
      <c r="C78" s="156"/>
      <c r="D78" s="147">
        <v>-136080848800</v>
      </c>
      <c r="E78" s="147">
        <v>-131068386700</v>
      </c>
      <c r="F78" s="47"/>
      <c r="G78" s="50"/>
      <c r="H78" s="39"/>
    </row>
    <row r="79" spans="1:8" s="34" customFormat="1" ht="39" customHeight="1">
      <c r="A79" s="136" t="s">
        <v>259</v>
      </c>
      <c r="B79" s="159" t="s">
        <v>68</v>
      </c>
      <c r="C79" s="156"/>
      <c r="D79" s="147">
        <v>-17059621833</v>
      </c>
      <c r="E79" s="147">
        <v>-15998254829</v>
      </c>
      <c r="F79" s="47"/>
      <c r="G79" s="50"/>
      <c r="H79" s="39"/>
    </row>
    <row r="80" spans="1:8" s="34" customFormat="1" ht="39" customHeight="1">
      <c r="A80" s="136" t="s">
        <v>260</v>
      </c>
      <c r="B80" s="159" t="s">
        <v>14</v>
      </c>
      <c r="C80" s="156"/>
      <c r="D80" s="147">
        <v>24933312305</v>
      </c>
      <c r="E80" s="147">
        <v>25444014628</v>
      </c>
      <c r="F80" s="47"/>
      <c r="G80" s="50"/>
      <c r="H80" s="41"/>
    </row>
    <row r="81" spans="1:8" s="34" customFormat="1" ht="48.75" customHeight="1">
      <c r="A81" s="141" t="s">
        <v>483</v>
      </c>
      <c r="B81" s="161" t="s">
        <v>15</v>
      </c>
      <c r="C81" s="160"/>
      <c r="D81" s="177">
        <v>12040.33</v>
      </c>
      <c r="E81" s="177">
        <v>12172.96</v>
      </c>
      <c r="F81" s="47"/>
      <c r="G81" s="52"/>
      <c r="H81" s="42"/>
    </row>
    <row r="82" spans="1:8" s="34" customFormat="1" ht="39" customHeight="1">
      <c r="A82" s="141" t="s">
        <v>261</v>
      </c>
      <c r="B82" s="161" t="s">
        <v>69</v>
      </c>
      <c r="C82" s="160"/>
      <c r="D82" s="170">
        <v>0</v>
      </c>
      <c r="E82" s="170">
        <v>0</v>
      </c>
      <c r="F82" s="47"/>
      <c r="G82" s="52"/>
      <c r="H82" s="42"/>
    </row>
    <row r="83" spans="1:8" s="34" customFormat="1" ht="39" customHeight="1">
      <c r="A83" s="136" t="s">
        <v>262</v>
      </c>
      <c r="B83" s="159" t="s">
        <v>70</v>
      </c>
      <c r="C83" s="156"/>
      <c r="D83" s="147">
        <v>0</v>
      </c>
      <c r="E83" s="147">
        <v>0</v>
      </c>
      <c r="F83" s="47"/>
      <c r="G83" s="50"/>
      <c r="H83" s="41"/>
    </row>
    <row r="84" spans="1:8" s="34" customFormat="1" ht="48" customHeight="1">
      <c r="A84" s="136" t="s">
        <v>263</v>
      </c>
      <c r="B84" s="159" t="s">
        <v>71</v>
      </c>
      <c r="C84" s="156"/>
      <c r="D84" s="147">
        <v>0</v>
      </c>
      <c r="E84" s="147">
        <v>0</v>
      </c>
      <c r="F84" s="47"/>
      <c r="G84" s="50"/>
      <c r="H84" s="37"/>
    </row>
    <row r="85" spans="1:8" s="34" customFormat="1" ht="39" customHeight="1">
      <c r="A85" s="141" t="s">
        <v>264</v>
      </c>
      <c r="B85" s="161" t="s">
        <v>72</v>
      </c>
      <c r="C85" s="160"/>
      <c r="D85" s="162">
        <v>0</v>
      </c>
      <c r="E85" s="162">
        <v>0</v>
      </c>
      <c r="F85" s="47"/>
      <c r="G85" s="51"/>
      <c r="H85" s="37"/>
    </row>
    <row r="86" spans="1:8" s="34" customFormat="1" ht="39" customHeight="1">
      <c r="A86" s="136" t="s">
        <v>265</v>
      </c>
      <c r="B86" s="159" t="s">
        <v>73</v>
      </c>
      <c r="C86" s="156"/>
      <c r="D86" s="147">
        <v>0</v>
      </c>
      <c r="E86" s="147">
        <v>0</v>
      </c>
      <c r="F86" s="47"/>
      <c r="G86" s="50"/>
      <c r="H86" s="37"/>
    </row>
    <row r="87" spans="1:8" s="34" customFormat="1" ht="39" customHeight="1">
      <c r="A87" s="136" t="s">
        <v>266</v>
      </c>
      <c r="B87" s="159" t="s">
        <v>74</v>
      </c>
      <c r="C87" s="156"/>
      <c r="D87" s="147">
        <v>0</v>
      </c>
      <c r="E87" s="147">
        <v>0</v>
      </c>
      <c r="F87" s="47"/>
      <c r="G87" s="50"/>
      <c r="H87" s="37"/>
    </row>
    <row r="88" spans="1:8" s="34" customFormat="1" ht="39" customHeight="1">
      <c r="A88" s="136" t="s">
        <v>267</v>
      </c>
      <c r="B88" s="159" t="s">
        <v>75</v>
      </c>
      <c r="C88" s="156"/>
      <c r="D88" s="147">
        <v>0</v>
      </c>
      <c r="E88" s="147">
        <v>0</v>
      </c>
      <c r="F88" s="47"/>
      <c r="G88" s="50"/>
      <c r="H88" s="37"/>
    </row>
    <row r="89" spans="1:8" s="34" customFormat="1" ht="39" customHeight="1">
      <c r="A89" s="136" t="s">
        <v>357</v>
      </c>
      <c r="B89" s="159" t="s">
        <v>76</v>
      </c>
      <c r="C89" s="156"/>
      <c r="D89" s="176">
        <v>3859020.48</v>
      </c>
      <c r="E89" s="176">
        <v>4346937.87</v>
      </c>
      <c r="F89" s="47"/>
      <c r="G89" s="53"/>
      <c r="H89" s="43"/>
    </row>
    <row r="90" spans="1:8" s="34" customFormat="1">
      <c r="A90" s="140"/>
      <c r="B90" s="146"/>
      <c r="C90" s="135"/>
      <c r="D90" s="144"/>
      <c r="E90" s="144"/>
      <c r="F90" s="48"/>
      <c r="G90" s="48"/>
      <c r="H90" s="35"/>
    </row>
    <row r="91" spans="1:8" s="34" customFormat="1">
      <c r="A91" s="137"/>
      <c r="B91" s="138"/>
      <c r="C91" s="138"/>
      <c r="D91" s="139"/>
      <c r="E91" s="139"/>
      <c r="F91" s="139"/>
      <c r="G91" s="139"/>
      <c r="H91" s="35"/>
    </row>
    <row r="92" spans="1:8" s="34" customFormat="1">
      <c r="A92" s="148"/>
      <c r="B92" s="148"/>
      <c r="C92" s="183"/>
      <c r="D92" s="183"/>
      <c r="E92" s="183"/>
      <c r="F92" s="183"/>
      <c r="G92" s="183"/>
      <c r="H92" s="35"/>
    </row>
    <row r="93" spans="1:8" s="34" customFormat="1">
      <c r="A93" s="148"/>
      <c r="B93" s="148"/>
      <c r="C93" s="183"/>
      <c r="D93" s="183"/>
      <c r="E93" s="183"/>
      <c r="F93" s="183"/>
      <c r="G93" s="183"/>
      <c r="H93" s="35"/>
    </row>
    <row r="94" spans="1:8" s="34" customFormat="1" ht="16.5">
      <c r="A94" s="435" t="s">
        <v>488</v>
      </c>
      <c r="B94" s="436"/>
      <c r="C94" s="436"/>
      <c r="D94" s="436"/>
      <c r="E94" s="436"/>
      <c r="F94" s="44"/>
      <c r="G94" s="44"/>
      <c r="H94" s="35"/>
    </row>
    <row r="95" spans="1:8" s="34" customFormat="1">
      <c r="A95" s="148"/>
      <c r="B95" s="148"/>
      <c r="C95" s="183"/>
      <c r="D95" s="183"/>
      <c r="E95" s="183"/>
      <c r="F95" s="183"/>
      <c r="G95" s="183"/>
      <c r="H95" s="35"/>
    </row>
    <row r="96" spans="1:8" s="34" customFormat="1" ht="14.25">
      <c r="A96" s="166" t="s">
        <v>489</v>
      </c>
      <c r="B96" s="148"/>
      <c r="C96" s="183"/>
      <c r="D96" s="167" t="s">
        <v>490</v>
      </c>
      <c r="E96" s="168"/>
      <c r="F96" s="168"/>
      <c r="G96" s="168"/>
      <c r="H96" s="35"/>
    </row>
    <row r="97" spans="1:8" s="34" customFormat="1">
      <c r="A97" s="148"/>
      <c r="B97" s="148"/>
      <c r="C97" s="183"/>
      <c r="D97" s="183"/>
      <c r="E97" s="183"/>
      <c r="F97" s="183"/>
      <c r="G97" s="183"/>
      <c r="H97" s="35"/>
    </row>
    <row r="98" spans="1:8" s="34" customFormat="1">
      <c r="A98" s="148"/>
      <c r="B98" s="148"/>
      <c r="C98" s="183"/>
      <c r="D98" s="183"/>
      <c r="E98" s="183"/>
      <c r="F98" s="183"/>
      <c r="G98" s="183"/>
      <c r="H98" s="35"/>
    </row>
    <row r="99" spans="1:8" s="34" customFormat="1">
      <c r="A99" s="148"/>
      <c r="B99" s="148"/>
      <c r="C99" s="183"/>
      <c r="D99" s="183"/>
      <c r="E99" s="183"/>
      <c r="F99" s="183"/>
      <c r="G99" s="183"/>
      <c r="H99" s="35"/>
    </row>
    <row r="100" spans="1:8" s="34" customFormat="1">
      <c r="A100" s="148"/>
      <c r="B100" s="148"/>
      <c r="C100" s="183"/>
      <c r="D100" s="183"/>
      <c r="E100" s="183"/>
      <c r="F100" s="183"/>
      <c r="G100" s="183"/>
      <c r="H100" s="35"/>
    </row>
    <row r="101" spans="1:8" s="34" customFormat="1">
      <c r="A101" s="148"/>
      <c r="B101" s="148"/>
      <c r="C101" s="183"/>
      <c r="D101" s="183"/>
      <c r="E101" s="183"/>
      <c r="F101" s="183"/>
      <c r="G101" s="183"/>
      <c r="H101" s="35"/>
    </row>
    <row r="102" spans="1:8" s="34" customFormat="1">
      <c r="A102" s="148"/>
      <c r="B102" s="148"/>
      <c r="C102" s="183"/>
      <c r="D102" s="183"/>
      <c r="E102" s="183"/>
      <c r="F102" s="183"/>
      <c r="G102" s="183"/>
      <c r="H102" s="35"/>
    </row>
    <row r="103" spans="1:8" s="34" customFormat="1">
      <c r="A103" s="148"/>
      <c r="B103" s="148"/>
      <c r="C103" s="183"/>
      <c r="D103" s="183"/>
      <c r="E103" s="183"/>
      <c r="F103" s="183"/>
      <c r="G103" s="183"/>
      <c r="H103" s="35"/>
    </row>
    <row r="104" spans="1:8" s="34" customFormat="1">
      <c r="A104" s="148"/>
      <c r="B104" s="148"/>
      <c r="C104" s="183"/>
      <c r="D104" s="183"/>
      <c r="E104" s="183"/>
      <c r="F104" s="183"/>
      <c r="G104" s="183"/>
      <c r="H104" s="35"/>
    </row>
    <row r="105" spans="1:8" s="34" customFormat="1">
      <c r="A105" s="148"/>
      <c r="B105" s="148"/>
      <c r="C105" s="183"/>
      <c r="D105" s="183"/>
      <c r="E105" s="183"/>
      <c r="F105" s="183"/>
      <c r="G105" s="183"/>
      <c r="H105" s="35"/>
    </row>
    <row r="106" spans="1:8" s="34" customFormat="1">
      <c r="A106" s="148"/>
      <c r="B106" s="148"/>
      <c r="C106" s="183"/>
      <c r="D106" s="183"/>
      <c r="E106" s="183"/>
      <c r="F106" s="183"/>
      <c r="G106" s="183"/>
      <c r="H106" s="35"/>
    </row>
    <row r="107" spans="1:8" s="34" customFormat="1">
      <c r="A107" s="148"/>
      <c r="B107" s="148"/>
      <c r="C107" s="183"/>
      <c r="D107" s="183"/>
      <c r="E107" s="183"/>
      <c r="F107" s="183"/>
      <c r="G107" s="183"/>
      <c r="H107" s="35"/>
    </row>
    <row r="108" spans="1:8" s="34" customFormat="1">
      <c r="A108" s="148"/>
      <c r="B108" s="148"/>
      <c r="C108" s="183"/>
      <c r="D108" s="183"/>
      <c r="E108" s="183"/>
      <c r="F108" s="183"/>
      <c r="G108" s="183"/>
      <c r="H108" s="35"/>
    </row>
    <row r="109" spans="1:8" s="34" customFormat="1">
      <c r="A109" s="148"/>
      <c r="B109" s="148"/>
      <c r="C109" s="183"/>
      <c r="D109" s="149"/>
      <c r="E109" s="149"/>
      <c r="F109" s="149"/>
      <c r="G109" s="149"/>
      <c r="H109" s="35"/>
    </row>
    <row r="110" spans="1:8" s="34" customFormat="1" ht="17.25" customHeight="1">
      <c r="A110" s="164" t="s">
        <v>703</v>
      </c>
      <c r="B110" s="148"/>
      <c r="C110" s="183"/>
      <c r="D110" s="112" t="s">
        <v>714</v>
      </c>
      <c r="E110" s="112" t="s">
        <v>708</v>
      </c>
      <c r="F110" s="112"/>
      <c r="G110" s="112"/>
      <c r="H110" s="35"/>
    </row>
    <row r="111" spans="1:8" s="34" customFormat="1" ht="12" customHeight="1">
      <c r="A111" s="164" t="s">
        <v>705</v>
      </c>
      <c r="B111" s="148"/>
      <c r="C111" s="183"/>
      <c r="D111" s="165" t="s">
        <v>491</v>
      </c>
      <c r="E111" s="165" t="s">
        <v>707</v>
      </c>
      <c r="F111" s="165"/>
      <c r="G111" s="165"/>
      <c r="H111" s="35"/>
    </row>
    <row r="112" spans="1:8" s="34" customFormat="1">
      <c r="A112" s="148"/>
      <c r="B112" s="148"/>
      <c r="C112" s="183"/>
      <c r="D112" s="183"/>
      <c r="E112" s="183"/>
      <c r="F112" s="183"/>
      <c r="G112" s="183"/>
      <c r="H112" s="35"/>
    </row>
    <row r="113" spans="8:8" s="34" customFormat="1">
      <c r="H113" s="35"/>
    </row>
    <row r="114" spans="8:8" s="34" customFormat="1">
      <c r="H114" s="35"/>
    </row>
    <row r="115" spans="8:8" s="34" customFormat="1">
      <c r="H115" s="35"/>
    </row>
    <row r="116" spans="8:8" s="34" customFormat="1">
      <c r="H116" s="35"/>
    </row>
    <row r="117" spans="8:8" s="34" customFormat="1">
      <c r="H117" s="35"/>
    </row>
    <row r="118" spans="8:8" s="34" customFormat="1">
      <c r="H118" s="35"/>
    </row>
    <row r="119" spans="8:8" s="34" customFormat="1">
      <c r="H119" s="35"/>
    </row>
    <row r="120" spans="8:8" s="34" customFormat="1">
      <c r="H120" s="35"/>
    </row>
    <row r="121" spans="8:8" s="34" customFormat="1">
      <c r="H121" s="35"/>
    </row>
    <row r="122" spans="8:8" s="34" customFormat="1">
      <c r="H122" s="35"/>
    </row>
    <row r="123" spans="8:8" s="34" customFormat="1">
      <c r="H123" s="35"/>
    </row>
    <row r="124" spans="8:8" s="34" customFormat="1">
      <c r="H124" s="35"/>
    </row>
    <row r="125" spans="8:8" s="34" customFormat="1">
      <c r="H125" s="35"/>
    </row>
    <row r="126" spans="8:8" s="34" customFormat="1">
      <c r="H126" s="35"/>
    </row>
  </sheetData>
  <mergeCells count="13">
    <mergeCell ref="A1:E1"/>
    <mergeCell ref="A2:E2"/>
    <mergeCell ref="A3:E4"/>
    <mergeCell ref="A5:E5"/>
    <mergeCell ref="B9:E9"/>
    <mergeCell ref="B7:F7"/>
    <mergeCell ref="B8:F8"/>
    <mergeCell ref="B10:E10"/>
    <mergeCell ref="A94:E94"/>
    <mergeCell ref="B11:E11"/>
    <mergeCell ref="B12:E12"/>
    <mergeCell ref="B13:E13"/>
    <mergeCell ref="B14:E14"/>
  </mergeCells>
  <printOptions horizontalCentered="1"/>
  <pageMargins left="0.17" right="0.17" top="0.52" bottom="0.39" header="0.3" footer="0.3"/>
  <pageSetup scale="59" orientation="portrait" r:id="rId1"/>
  <rowBreaks count="2" manualBreakCount="2">
    <brk id="39" max="4" man="1"/>
    <brk id="68"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87"/>
  <sheetViews>
    <sheetView view="pageBreakPreview" topLeftCell="A64" zoomScaleNormal="70" zoomScaleSheetLayoutView="100" workbookViewId="0">
      <selection activeCell="E66" sqref="E66"/>
    </sheetView>
  </sheetViews>
  <sheetFormatPr defaultColWidth="9.140625" defaultRowHeight="15"/>
  <cols>
    <col min="1" max="1" width="9.140625" style="228"/>
    <col min="2" max="2" width="57.42578125" style="228" customWidth="1"/>
    <col min="3" max="3" width="11" style="228" bestFit="1" customWidth="1"/>
    <col min="4" max="4" width="29.7109375" style="231" customWidth="1"/>
    <col min="5" max="5" width="30.42578125" style="231" customWidth="1"/>
    <col min="6" max="6" width="23.5703125" style="228" customWidth="1"/>
    <col min="7" max="7" width="19.7109375" style="343" hidden="1" customWidth="1"/>
    <col min="8" max="18" width="9.140625" style="343"/>
    <col min="19" max="16384" width="9.140625" style="228"/>
  </cols>
  <sheetData>
    <row r="1" spans="1:6" ht="23.25" customHeight="1">
      <c r="A1" s="438" t="s">
        <v>657</v>
      </c>
      <c r="B1" s="438"/>
      <c r="C1" s="438"/>
      <c r="D1" s="438"/>
      <c r="E1" s="438"/>
      <c r="F1" s="438"/>
    </row>
    <row r="2" spans="1:6" ht="68.25" customHeight="1">
      <c r="A2" s="439" t="s">
        <v>688</v>
      </c>
      <c r="B2" s="439"/>
      <c r="C2" s="439"/>
      <c r="D2" s="439"/>
      <c r="E2" s="439"/>
      <c r="F2" s="439"/>
    </row>
    <row r="3" spans="1:6" ht="15" customHeight="1">
      <c r="A3" s="427" t="s">
        <v>536</v>
      </c>
      <c r="B3" s="427"/>
      <c r="C3" s="427"/>
      <c r="D3" s="427"/>
      <c r="E3" s="427"/>
      <c r="F3" s="427"/>
    </row>
    <row r="4" spans="1:6">
      <c r="A4" s="427"/>
      <c r="B4" s="427"/>
      <c r="C4" s="427"/>
      <c r="D4" s="427"/>
      <c r="E4" s="427"/>
      <c r="F4" s="427"/>
    </row>
    <row r="5" spans="1:6">
      <c r="A5" s="428" t="str">
        <f>BCTinhHinhTaiChinh_06105!A5</f>
        <v>Tại ngày 31 tháng 12 năm 2025/As at 31 December 2025</v>
      </c>
      <c r="B5" s="428"/>
      <c r="C5" s="428"/>
      <c r="D5" s="428"/>
      <c r="E5" s="428"/>
      <c r="F5" s="428"/>
    </row>
    <row r="6" spans="1:6">
      <c r="A6" s="197"/>
      <c r="B6" s="197"/>
      <c r="C6" s="197"/>
      <c r="D6" s="197"/>
      <c r="E6" s="197"/>
      <c r="F6" s="72"/>
    </row>
    <row r="7" spans="1:6">
      <c r="A7" s="440" t="s">
        <v>395</v>
      </c>
      <c r="B7" s="440"/>
      <c r="C7" s="429" t="s">
        <v>716</v>
      </c>
      <c r="D7" s="429"/>
      <c r="E7" s="429"/>
      <c r="F7" s="429"/>
    </row>
    <row r="8" spans="1:6">
      <c r="A8" s="442" t="s">
        <v>394</v>
      </c>
      <c r="B8" s="442"/>
      <c r="C8" s="431" t="s">
        <v>729</v>
      </c>
      <c r="D8" s="432"/>
      <c r="E8" s="432"/>
      <c r="F8" s="432"/>
    </row>
    <row r="9" spans="1:6">
      <c r="A9" s="440" t="s">
        <v>459</v>
      </c>
      <c r="B9" s="440"/>
      <c r="C9" s="437" t="s">
        <v>516</v>
      </c>
      <c r="D9" s="437"/>
      <c r="E9" s="437"/>
      <c r="F9" s="437"/>
    </row>
    <row r="10" spans="1:6">
      <c r="A10" s="443" t="s">
        <v>512</v>
      </c>
      <c r="B10" s="443"/>
      <c r="C10" s="434" t="s">
        <v>482</v>
      </c>
      <c r="D10" s="434"/>
      <c r="E10" s="434"/>
      <c r="F10" s="434"/>
    </row>
    <row r="11" spans="1:6">
      <c r="A11" s="440" t="s">
        <v>461</v>
      </c>
      <c r="B11" s="440"/>
      <c r="C11" s="437" t="s">
        <v>521</v>
      </c>
      <c r="D11" s="437"/>
      <c r="E11" s="437"/>
      <c r="F11" s="437"/>
    </row>
    <row r="12" spans="1:6">
      <c r="A12" s="444" t="s">
        <v>462</v>
      </c>
      <c r="B12" s="444"/>
      <c r="C12" s="434" t="s">
        <v>520</v>
      </c>
      <c r="D12" s="434"/>
      <c r="E12" s="434"/>
      <c r="F12" s="434"/>
    </row>
    <row r="13" spans="1:6">
      <c r="A13" s="429" t="s">
        <v>157</v>
      </c>
      <c r="B13" s="429"/>
      <c r="C13" s="437" t="str">
        <f>BCThuNhap_06203!B13</f>
        <v>Ngày 06 tháng 01 năm 2026</v>
      </c>
      <c r="D13" s="437"/>
      <c r="E13" s="437"/>
      <c r="F13" s="437"/>
    </row>
    <row r="14" spans="1:6">
      <c r="A14" s="441" t="s">
        <v>158</v>
      </c>
      <c r="B14" s="441"/>
      <c r="C14" s="424">
        <f>BCThuNhap_06203!B14</f>
        <v>46028</v>
      </c>
      <c r="D14" s="424"/>
      <c r="E14" s="424"/>
      <c r="F14" s="424"/>
    </row>
    <row r="15" spans="1:6" s="343" customFormat="1" ht="16.899999999999999" customHeight="1">
      <c r="A15" s="279" t="s">
        <v>693</v>
      </c>
      <c r="B15" s="280" t="s">
        <v>694</v>
      </c>
      <c r="C15" s="280"/>
      <c r="D15" s="280"/>
      <c r="E15" s="280"/>
      <c r="F15" s="280"/>
    </row>
    <row r="16" spans="1:6">
      <c r="A16" s="279" t="s">
        <v>51</v>
      </c>
      <c r="B16" s="280" t="s">
        <v>507</v>
      </c>
      <c r="C16" s="281"/>
      <c r="D16" s="282"/>
      <c r="E16" s="282"/>
      <c r="F16" s="281"/>
    </row>
    <row r="17" spans="1:7" ht="56.25" customHeight="1">
      <c r="A17" s="195" t="s">
        <v>269</v>
      </c>
      <c r="B17" s="195" t="s">
        <v>270</v>
      </c>
      <c r="C17" s="195" t="s">
        <v>271</v>
      </c>
      <c r="D17" s="158" t="str">
        <f>BCTinhHinhTaiChinh_06105!D16</f>
        <v>Ngày 31 tháng 12 năm 2025
As at 31 Dec 2025</v>
      </c>
      <c r="E17" s="158" t="str">
        <f>BCTinhHinhTaiChinh_06105!E16</f>
        <v>Ngày 30 tháng 11 năm 2025
As at 30 Nov 2025</v>
      </c>
      <c r="F17" s="158" t="s">
        <v>272</v>
      </c>
    </row>
    <row r="18" spans="1:7" ht="39" customHeight="1">
      <c r="A18" s="196" t="s">
        <v>51</v>
      </c>
      <c r="B18" s="192" t="s">
        <v>273</v>
      </c>
      <c r="C18" s="76" t="s">
        <v>84</v>
      </c>
      <c r="D18" s="77"/>
      <c r="E18" s="283"/>
      <c r="F18" s="283"/>
    </row>
    <row r="19" spans="1:7" ht="43.5" customHeight="1">
      <c r="A19" s="284" t="s">
        <v>85</v>
      </c>
      <c r="B19" s="191" t="s">
        <v>274</v>
      </c>
      <c r="C19" s="108" t="s">
        <v>86</v>
      </c>
      <c r="D19" s="78">
        <v>2611560762</v>
      </c>
      <c r="E19" s="78">
        <v>5599469725</v>
      </c>
      <c r="F19" s="391">
        <f>D19/G19</f>
        <v>1.6348811096857276</v>
      </c>
      <c r="G19" s="403">
        <v>1597401026</v>
      </c>
    </row>
    <row r="20" spans="1:7" ht="39" customHeight="1">
      <c r="A20" s="285"/>
      <c r="B20" s="188" t="s">
        <v>275</v>
      </c>
      <c r="C20" s="74" t="s">
        <v>87</v>
      </c>
      <c r="D20" s="79">
        <v>0</v>
      </c>
      <c r="E20" s="79">
        <v>0</v>
      </c>
      <c r="F20" s="391">
        <v>0</v>
      </c>
      <c r="G20" s="403">
        <v>0</v>
      </c>
    </row>
    <row r="21" spans="1:7" ht="45.75" customHeight="1">
      <c r="A21" s="285"/>
      <c r="B21" s="188" t="s">
        <v>276</v>
      </c>
      <c r="C21" s="74" t="s">
        <v>88</v>
      </c>
      <c r="D21" s="78">
        <v>2611560762</v>
      </c>
      <c r="E21" s="78">
        <v>5599469725</v>
      </c>
      <c r="F21" s="391">
        <f t="shared" ref="F21:F59" si="0">D21/G21</f>
        <v>1.6348811096857276</v>
      </c>
      <c r="G21" s="403">
        <v>1597401026</v>
      </c>
    </row>
    <row r="22" spans="1:7" ht="44.25" customHeight="1">
      <c r="A22" s="285"/>
      <c r="B22" s="188" t="s">
        <v>696</v>
      </c>
      <c r="C22" s="74" t="s">
        <v>699</v>
      </c>
      <c r="D22" s="78">
        <v>20000000</v>
      </c>
      <c r="E22" s="78">
        <v>10000000</v>
      </c>
      <c r="F22" s="391">
        <f t="shared" si="0"/>
        <v>1.9999298024639336</v>
      </c>
      <c r="G22" s="403">
        <v>10000351</v>
      </c>
    </row>
    <row r="23" spans="1:7" ht="39" customHeight="1">
      <c r="A23" s="285"/>
      <c r="B23" s="188" t="s">
        <v>697</v>
      </c>
      <c r="C23" s="74" t="s">
        <v>700</v>
      </c>
      <c r="D23" s="78">
        <v>0</v>
      </c>
      <c r="E23" s="78">
        <v>0</v>
      </c>
      <c r="F23" s="391">
        <f t="shared" si="0"/>
        <v>0</v>
      </c>
      <c r="G23" s="403">
        <v>31</v>
      </c>
    </row>
    <row r="24" spans="1:7" ht="39" customHeight="1">
      <c r="A24" s="285"/>
      <c r="B24" s="188" t="s">
        <v>698</v>
      </c>
      <c r="C24" s="74" t="s">
        <v>701</v>
      </c>
      <c r="D24" s="78">
        <v>2591560762</v>
      </c>
      <c r="E24" s="78">
        <v>5589469725</v>
      </c>
      <c r="F24" s="391">
        <f t="shared" si="0"/>
        <v>1.6325813976424215</v>
      </c>
      <c r="G24" s="403">
        <v>1587400644</v>
      </c>
    </row>
    <row r="25" spans="1:7" ht="39" customHeight="1">
      <c r="A25" s="285"/>
      <c r="B25" s="188" t="s">
        <v>277</v>
      </c>
      <c r="C25" s="74" t="s">
        <v>89</v>
      </c>
      <c r="D25" s="78">
        <v>0</v>
      </c>
      <c r="E25" s="78">
        <v>0</v>
      </c>
      <c r="F25" s="391">
        <v>0</v>
      </c>
      <c r="G25" s="403">
        <v>0</v>
      </c>
    </row>
    <row r="26" spans="1:7" ht="39" customHeight="1">
      <c r="A26" s="286" t="s">
        <v>90</v>
      </c>
      <c r="B26" s="191" t="s">
        <v>478</v>
      </c>
      <c r="C26" s="108" t="s">
        <v>91</v>
      </c>
      <c r="D26" s="78">
        <v>43367103640</v>
      </c>
      <c r="E26" s="78">
        <v>46418880417</v>
      </c>
      <c r="F26" s="391">
        <f t="shared" si="0"/>
        <v>0.63100331141919841</v>
      </c>
      <c r="G26" s="403">
        <v>68727220373</v>
      </c>
    </row>
    <row r="27" spans="1:7" ht="39" customHeight="1">
      <c r="A27" s="285"/>
      <c r="B27" s="193" t="s">
        <v>279</v>
      </c>
      <c r="C27" s="74" t="s">
        <v>464</v>
      </c>
      <c r="D27" s="79">
        <v>0</v>
      </c>
      <c r="E27" s="79">
        <v>0</v>
      </c>
      <c r="F27" s="391">
        <v>0</v>
      </c>
      <c r="G27" s="403">
        <v>0</v>
      </c>
    </row>
    <row r="28" spans="1:7" ht="39" customHeight="1">
      <c r="A28" s="285"/>
      <c r="B28" s="193" t="s">
        <v>280</v>
      </c>
      <c r="C28" s="74" t="s">
        <v>465</v>
      </c>
      <c r="D28" s="79">
        <v>0</v>
      </c>
      <c r="E28" s="79">
        <v>0</v>
      </c>
      <c r="F28" s="391">
        <v>0</v>
      </c>
      <c r="G28" s="403">
        <v>0</v>
      </c>
    </row>
    <row r="29" spans="1:7" ht="39" customHeight="1">
      <c r="A29" s="285"/>
      <c r="B29" s="193" t="s">
        <v>281</v>
      </c>
      <c r="C29" s="74" t="s">
        <v>466</v>
      </c>
      <c r="D29" s="79">
        <v>43367103640</v>
      </c>
      <c r="E29" s="79">
        <v>46418880417</v>
      </c>
      <c r="F29" s="391">
        <f t="shared" si="0"/>
        <v>0.63100331141919841</v>
      </c>
      <c r="G29" s="403">
        <v>68727220373</v>
      </c>
    </row>
    <row r="30" spans="1:7" ht="39" customHeight="1">
      <c r="A30" s="285"/>
      <c r="B30" s="193" t="s">
        <v>282</v>
      </c>
      <c r="C30" s="74" t="s">
        <v>467</v>
      </c>
      <c r="D30" s="79">
        <v>0</v>
      </c>
      <c r="E30" s="79">
        <v>0</v>
      </c>
      <c r="F30" s="391">
        <v>0</v>
      </c>
      <c r="G30" s="403">
        <v>0</v>
      </c>
    </row>
    <row r="31" spans="1:7" ht="39" customHeight="1">
      <c r="A31" s="285"/>
      <c r="B31" s="193" t="s">
        <v>226</v>
      </c>
      <c r="C31" s="74" t="s">
        <v>468</v>
      </c>
      <c r="D31" s="79">
        <v>0</v>
      </c>
      <c r="E31" s="79">
        <v>0</v>
      </c>
      <c r="F31" s="391">
        <v>0</v>
      </c>
      <c r="G31" s="403">
        <v>0</v>
      </c>
    </row>
    <row r="32" spans="1:7" ht="39" customHeight="1">
      <c r="A32" s="286"/>
      <c r="B32" s="109" t="s">
        <v>479</v>
      </c>
      <c r="C32" s="75" t="s">
        <v>480</v>
      </c>
      <c r="D32" s="79">
        <v>0</v>
      </c>
      <c r="E32" s="79">
        <v>0</v>
      </c>
      <c r="F32" s="391">
        <v>0</v>
      </c>
      <c r="G32" s="403">
        <v>0</v>
      </c>
    </row>
    <row r="33" spans="1:18" ht="39" customHeight="1">
      <c r="A33" s="286" t="s">
        <v>92</v>
      </c>
      <c r="B33" s="191" t="s">
        <v>283</v>
      </c>
      <c r="C33" s="108" t="s">
        <v>93</v>
      </c>
      <c r="D33" s="78">
        <v>684851370</v>
      </c>
      <c r="E33" s="78">
        <v>1082552367</v>
      </c>
      <c r="F33" s="391">
        <f t="shared" si="0"/>
        <v>0.50870571601739112</v>
      </c>
      <c r="G33" s="403">
        <v>1346262384</v>
      </c>
    </row>
    <row r="34" spans="1:18" ht="39" customHeight="1">
      <c r="A34" s="286"/>
      <c r="B34" s="191" t="s">
        <v>537</v>
      </c>
      <c r="C34" s="108" t="s">
        <v>538</v>
      </c>
      <c r="D34" s="78">
        <v>0</v>
      </c>
      <c r="E34" s="78">
        <v>0</v>
      </c>
      <c r="F34" s="391">
        <v>0</v>
      </c>
      <c r="G34" s="403">
        <v>0</v>
      </c>
    </row>
    <row r="35" spans="1:18" ht="37.5" customHeight="1">
      <c r="A35" s="286"/>
      <c r="B35" s="268" t="s">
        <v>539</v>
      </c>
      <c r="C35" s="108" t="s">
        <v>540</v>
      </c>
      <c r="D35" s="78">
        <v>684851370</v>
      </c>
      <c r="E35" s="78">
        <v>1082552367</v>
      </c>
      <c r="F35" s="391">
        <f t="shared" si="0"/>
        <v>0.50870571601739112</v>
      </c>
      <c r="G35" s="403">
        <v>1346262384</v>
      </c>
    </row>
    <row r="36" spans="1:18" ht="39.75" customHeight="1">
      <c r="A36" s="286" t="s">
        <v>94</v>
      </c>
      <c r="B36" s="191" t="s">
        <v>284</v>
      </c>
      <c r="C36" s="108" t="s">
        <v>95</v>
      </c>
      <c r="D36" s="78">
        <v>0</v>
      </c>
      <c r="E36" s="78">
        <v>0</v>
      </c>
      <c r="F36" s="391">
        <v>0</v>
      </c>
      <c r="G36" s="403">
        <v>0</v>
      </c>
    </row>
    <row r="37" spans="1:18" ht="39" customHeight="1">
      <c r="A37" s="286"/>
      <c r="B37" s="172" t="s">
        <v>499</v>
      </c>
      <c r="C37" s="108" t="s">
        <v>500</v>
      </c>
      <c r="D37" s="78">
        <v>0</v>
      </c>
      <c r="E37" s="78">
        <v>0</v>
      </c>
      <c r="F37" s="391">
        <v>0</v>
      </c>
      <c r="G37" s="403">
        <v>0</v>
      </c>
    </row>
    <row r="38" spans="1:18" ht="39" customHeight="1">
      <c r="A38" s="286"/>
      <c r="B38" s="172" t="s">
        <v>498</v>
      </c>
      <c r="C38" s="108" t="s">
        <v>501</v>
      </c>
      <c r="D38" s="78">
        <v>0</v>
      </c>
      <c r="E38" s="78">
        <v>0</v>
      </c>
      <c r="F38" s="391">
        <v>0</v>
      </c>
      <c r="G38" s="403">
        <v>0</v>
      </c>
    </row>
    <row r="39" spans="1:18" ht="44.25" customHeight="1">
      <c r="A39" s="286" t="s">
        <v>96</v>
      </c>
      <c r="B39" s="191" t="s">
        <v>285</v>
      </c>
      <c r="C39" s="108" t="s">
        <v>97</v>
      </c>
      <c r="D39" s="78">
        <v>0</v>
      </c>
      <c r="E39" s="78">
        <v>0</v>
      </c>
      <c r="F39" s="391">
        <v>0</v>
      </c>
      <c r="G39" s="403">
        <v>0</v>
      </c>
    </row>
    <row r="40" spans="1:18" ht="39" customHeight="1">
      <c r="A40" s="286" t="s">
        <v>98</v>
      </c>
      <c r="B40" s="191" t="s">
        <v>286</v>
      </c>
      <c r="C40" s="108" t="s">
        <v>99</v>
      </c>
      <c r="D40" s="78">
        <v>0</v>
      </c>
      <c r="E40" s="78">
        <v>0</v>
      </c>
      <c r="F40" s="391">
        <v>0</v>
      </c>
      <c r="G40" s="403">
        <v>0</v>
      </c>
    </row>
    <row r="41" spans="1:18" ht="39" customHeight="1">
      <c r="A41" s="286" t="s">
        <v>100</v>
      </c>
      <c r="B41" s="191" t="s">
        <v>287</v>
      </c>
      <c r="C41" s="108" t="s">
        <v>101</v>
      </c>
      <c r="D41" s="78">
        <v>0</v>
      </c>
      <c r="E41" s="78">
        <v>0</v>
      </c>
      <c r="F41" s="391">
        <v>0</v>
      </c>
      <c r="G41" s="403">
        <v>0</v>
      </c>
    </row>
    <row r="42" spans="1:18" ht="45.75" customHeight="1">
      <c r="A42" s="196" t="s">
        <v>102</v>
      </c>
      <c r="B42" s="192" t="s">
        <v>234</v>
      </c>
      <c r="C42" s="76" t="s">
        <v>103</v>
      </c>
      <c r="D42" s="80">
        <v>46663515772</v>
      </c>
      <c r="E42" s="80">
        <v>53100902509</v>
      </c>
      <c r="F42" s="393">
        <f t="shared" si="0"/>
        <v>0.65108051288002078</v>
      </c>
      <c r="G42" s="403">
        <v>71670883783</v>
      </c>
    </row>
    <row r="43" spans="1:18" ht="32.25" customHeight="1">
      <c r="A43" s="379" t="s">
        <v>61</v>
      </c>
      <c r="B43" s="389" t="s">
        <v>712</v>
      </c>
      <c r="C43" s="76" t="s">
        <v>104</v>
      </c>
      <c r="D43" s="81">
        <v>0</v>
      </c>
      <c r="E43" s="81">
        <v>0</v>
      </c>
      <c r="F43" s="394">
        <v>0</v>
      </c>
      <c r="G43" s="403">
        <v>0</v>
      </c>
    </row>
    <row r="44" spans="1:18" ht="54.75" customHeight="1">
      <c r="A44" s="284" t="s">
        <v>105</v>
      </c>
      <c r="B44" s="191" t="s">
        <v>288</v>
      </c>
      <c r="C44" s="108" t="s">
        <v>106</v>
      </c>
      <c r="D44" s="78">
        <v>0</v>
      </c>
      <c r="E44" s="78">
        <v>0</v>
      </c>
      <c r="F44" s="391">
        <v>0</v>
      </c>
      <c r="G44" s="403">
        <v>0</v>
      </c>
    </row>
    <row r="45" spans="1:18" ht="39" customHeight="1">
      <c r="A45" s="284" t="s">
        <v>107</v>
      </c>
      <c r="B45" s="191" t="s">
        <v>289</v>
      </c>
      <c r="C45" s="108" t="s">
        <v>108</v>
      </c>
      <c r="D45" s="78">
        <v>199620500</v>
      </c>
      <c r="E45" s="78">
        <v>185764010</v>
      </c>
      <c r="F45" s="391">
        <f t="shared" si="0"/>
        <v>0.87926049523630923</v>
      </c>
      <c r="G45" s="403">
        <v>227032263</v>
      </c>
    </row>
    <row r="46" spans="1:18" ht="45.75" customHeight="1">
      <c r="A46" s="287"/>
      <c r="B46" s="188" t="s">
        <v>484</v>
      </c>
      <c r="C46" s="73" t="s">
        <v>469</v>
      </c>
      <c r="D46" s="79">
        <v>0</v>
      </c>
      <c r="E46" s="79">
        <v>0</v>
      </c>
      <c r="F46" s="391">
        <v>0</v>
      </c>
      <c r="G46" s="403"/>
    </row>
    <row r="47" spans="1:18" ht="44.25" customHeight="1">
      <c r="A47" s="287"/>
      <c r="B47" s="188" t="s">
        <v>290</v>
      </c>
      <c r="C47" s="73" t="s">
        <v>470</v>
      </c>
      <c r="D47" s="79">
        <v>1000187</v>
      </c>
      <c r="E47" s="79">
        <v>187</v>
      </c>
      <c r="F47" s="391">
        <f t="shared" si="0"/>
        <v>0.10001682968528489</v>
      </c>
      <c r="G47" s="403">
        <v>10000187</v>
      </c>
    </row>
    <row r="48" spans="1:18" s="229" customFormat="1" ht="43.5" customHeight="1">
      <c r="A48" s="284"/>
      <c r="B48" s="191" t="s">
        <v>293</v>
      </c>
      <c r="C48" s="108" t="s">
        <v>471</v>
      </c>
      <c r="D48" s="79">
        <v>915130</v>
      </c>
      <c r="E48" s="79">
        <v>1116164</v>
      </c>
      <c r="F48" s="391">
        <f t="shared" si="0"/>
        <v>0.98389120461707336</v>
      </c>
      <c r="G48" s="403">
        <v>930113</v>
      </c>
      <c r="H48" s="343"/>
      <c r="I48" s="343"/>
      <c r="J48" s="343"/>
      <c r="K48" s="343"/>
      <c r="L48" s="343"/>
      <c r="M48" s="343"/>
      <c r="N48" s="343"/>
      <c r="O48" s="343"/>
      <c r="P48" s="343"/>
      <c r="Q48" s="343"/>
      <c r="R48" s="343"/>
    </row>
    <row r="49" spans="1:18" ht="62.25" customHeight="1">
      <c r="A49" s="287"/>
      <c r="B49" s="188" t="s">
        <v>302</v>
      </c>
      <c r="C49" s="73" t="s">
        <v>472</v>
      </c>
      <c r="D49" s="79">
        <v>961867</v>
      </c>
      <c r="E49" s="79">
        <v>592083</v>
      </c>
      <c r="F49" s="391">
        <f t="shared" si="0"/>
        <v>3.0348264514439505</v>
      </c>
      <c r="G49" s="403">
        <v>316943</v>
      </c>
    </row>
    <row r="50" spans="1:18" ht="39" customHeight="1">
      <c r="A50" s="287"/>
      <c r="B50" s="188" t="s">
        <v>291</v>
      </c>
      <c r="C50" s="73" t="s">
        <v>473</v>
      </c>
      <c r="D50" s="79">
        <v>0</v>
      </c>
      <c r="E50" s="79">
        <v>0</v>
      </c>
      <c r="F50" s="391">
        <v>0</v>
      </c>
    </row>
    <row r="51" spans="1:18" s="229" customFormat="1" ht="39" customHeight="1">
      <c r="A51" s="284"/>
      <c r="B51" s="191" t="s">
        <v>292</v>
      </c>
      <c r="C51" s="108" t="s">
        <v>474</v>
      </c>
      <c r="D51" s="78">
        <v>24300000</v>
      </c>
      <c r="E51" s="78">
        <v>16200000</v>
      </c>
      <c r="F51" s="391">
        <f t="shared" si="0"/>
        <v>1</v>
      </c>
      <c r="G51" s="403">
        <v>24300000</v>
      </c>
      <c r="H51" s="343"/>
      <c r="I51" s="343"/>
      <c r="J51" s="343"/>
      <c r="K51" s="343"/>
      <c r="L51" s="343"/>
      <c r="M51" s="343"/>
      <c r="N51" s="343"/>
      <c r="O51" s="343"/>
      <c r="P51" s="343"/>
      <c r="Q51" s="343"/>
      <c r="R51" s="343"/>
    </row>
    <row r="52" spans="1:18" ht="39" customHeight="1">
      <c r="A52" s="287"/>
      <c r="B52" s="188" t="s">
        <v>294</v>
      </c>
      <c r="C52" s="73" t="s">
        <v>475</v>
      </c>
      <c r="D52" s="79">
        <v>62843316</v>
      </c>
      <c r="E52" s="79">
        <v>60609658</v>
      </c>
      <c r="F52" s="391">
        <f t="shared" si="0"/>
        <v>0.84825941870569788</v>
      </c>
      <c r="G52" s="403">
        <v>74085020</v>
      </c>
    </row>
    <row r="53" spans="1:18" ht="43.5" customHeight="1">
      <c r="A53" s="287"/>
      <c r="B53" s="188" t="s">
        <v>386</v>
      </c>
      <c r="C53" s="73" t="s">
        <v>476</v>
      </c>
      <c r="D53" s="79">
        <v>15000000</v>
      </c>
      <c r="E53" s="79">
        <v>15000000</v>
      </c>
      <c r="F53" s="391">
        <f t="shared" si="0"/>
        <v>1</v>
      </c>
      <c r="G53" s="403">
        <v>15000000</v>
      </c>
    </row>
    <row r="54" spans="1:18" ht="44.25" customHeight="1">
      <c r="A54" s="287"/>
      <c r="B54" s="188" t="s">
        <v>296</v>
      </c>
      <c r="C54" s="73" t="s">
        <v>477</v>
      </c>
      <c r="D54" s="79">
        <v>16500000</v>
      </c>
      <c r="E54" s="79">
        <v>16500000</v>
      </c>
      <c r="F54" s="391">
        <f t="shared" si="0"/>
        <v>1</v>
      </c>
      <c r="G54" s="403">
        <v>16500000</v>
      </c>
    </row>
    <row r="55" spans="1:18" ht="39" customHeight="1">
      <c r="A55" s="287"/>
      <c r="B55" s="188" t="s">
        <v>295</v>
      </c>
      <c r="C55" s="73" t="s">
        <v>390</v>
      </c>
      <c r="D55" s="79">
        <v>5500000</v>
      </c>
      <c r="E55" s="79">
        <v>5500000</v>
      </c>
      <c r="F55" s="391">
        <f t="shared" si="0"/>
        <v>0.7142857142857143</v>
      </c>
      <c r="G55" s="403">
        <v>7700000</v>
      </c>
    </row>
    <row r="56" spans="1:18" ht="39" customHeight="1">
      <c r="A56" s="287"/>
      <c r="B56" s="188" t="s">
        <v>387</v>
      </c>
      <c r="C56" s="73" t="s">
        <v>220</v>
      </c>
      <c r="D56" s="79">
        <v>0</v>
      </c>
      <c r="E56" s="79">
        <v>0</v>
      </c>
      <c r="F56" s="391">
        <v>0</v>
      </c>
      <c r="G56" s="403"/>
    </row>
    <row r="57" spans="1:18" ht="39" customHeight="1">
      <c r="A57" s="287"/>
      <c r="B57" s="188" t="s">
        <v>297</v>
      </c>
      <c r="C57" s="73" t="s">
        <v>218</v>
      </c>
      <c r="D57" s="79">
        <v>13200000</v>
      </c>
      <c r="E57" s="79">
        <v>13200000</v>
      </c>
      <c r="F57" s="391">
        <f t="shared" si="0"/>
        <v>1</v>
      </c>
      <c r="G57" s="403">
        <v>13200000</v>
      </c>
    </row>
    <row r="58" spans="1:18" ht="42.75" customHeight="1">
      <c r="A58" s="287"/>
      <c r="B58" s="188" t="s">
        <v>367</v>
      </c>
      <c r="C58" s="73" t="s">
        <v>219</v>
      </c>
      <c r="D58" s="79">
        <v>0</v>
      </c>
      <c r="E58" s="79">
        <v>0</v>
      </c>
      <c r="F58" s="391">
        <v>0</v>
      </c>
      <c r="G58" s="403">
        <v>0</v>
      </c>
    </row>
    <row r="59" spans="1:18" ht="39" customHeight="1">
      <c r="A59" s="287"/>
      <c r="B59" s="188" t="s">
        <v>298</v>
      </c>
      <c r="C59" s="73" t="s">
        <v>217</v>
      </c>
      <c r="D59" s="79">
        <v>59400000</v>
      </c>
      <c r="E59" s="79">
        <v>49974073</v>
      </c>
      <c r="F59" s="391">
        <f t="shared" si="0"/>
        <v>0.91384615384615386</v>
      </c>
      <c r="G59" s="403">
        <v>65000000</v>
      </c>
    </row>
    <row r="60" spans="1:18" ht="39" customHeight="1">
      <c r="A60" s="287"/>
      <c r="B60" s="188" t="s">
        <v>299</v>
      </c>
      <c r="C60" s="73" t="s">
        <v>216</v>
      </c>
      <c r="D60" s="79">
        <v>0</v>
      </c>
      <c r="E60" s="79">
        <v>0</v>
      </c>
      <c r="F60" s="391">
        <v>0</v>
      </c>
      <c r="G60" s="403">
        <v>0</v>
      </c>
    </row>
    <row r="61" spans="1:18" ht="39" customHeight="1">
      <c r="A61" s="287"/>
      <c r="B61" s="188" t="s">
        <v>300</v>
      </c>
      <c r="C61" s="73" t="s">
        <v>365</v>
      </c>
      <c r="D61" s="79">
        <v>0</v>
      </c>
      <c r="E61" s="79">
        <v>0</v>
      </c>
      <c r="F61" s="391">
        <v>0</v>
      </c>
      <c r="G61" s="403">
        <v>0</v>
      </c>
    </row>
    <row r="62" spans="1:18" ht="42" customHeight="1">
      <c r="A62" s="287"/>
      <c r="B62" s="188" t="s">
        <v>301</v>
      </c>
      <c r="C62" s="73" t="s">
        <v>368</v>
      </c>
      <c r="D62" s="79">
        <v>0</v>
      </c>
      <c r="E62" s="79">
        <v>0</v>
      </c>
      <c r="F62" s="391">
        <v>0</v>
      </c>
      <c r="G62" s="403">
        <v>0</v>
      </c>
    </row>
    <row r="63" spans="1:18" ht="43.5" customHeight="1">
      <c r="A63" s="287"/>
      <c r="B63" s="188" t="s">
        <v>369</v>
      </c>
      <c r="C63" s="73" t="s">
        <v>391</v>
      </c>
      <c r="D63" s="79">
        <v>0</v>
      </c>
      <c r="E63" s="79">
        <v>0</v>
      </c>
      <c r="F63" s="391">
        <v>0</v>
      </c>
      <c r="G63" s="403">
        <v>0</v>
      </c>
    </row>
    <row r="64" spans="1:18" ht="45.75" customHeight="1">
      <c r="A64" s="287"/>
      <c r="B64" s="188" t="s">
        <v>389</v>
      </c>
      <c r="C64" s="73" t="s">
        <v>392</v>
      </c>
      <c r="D64" s="79">
        <v>0</v>
      </c>
      <c r="E64" s="79">
        <v>7071845</v>
      </c>
      <c r="F64" s="391">
        <v>0</v>
      </c>
      <c r="G64" s="403" t="e">
        <v>#N/A</v>
      </c>
    </row>
    <row r="65" spans="1:18" s="230" customFormat="1" ht="50.25" customHeight="1">
      <c r="A65" s="287"/>
      <c r="B65" s="188" t="s">
        <v>303</v>
      </c>
      <c r="C65" s="73" t="s">
        <v>393</v>
      </c>
      <c r="D65" s="79">
        <v>0</v>
      </c>
      <c r="E65" s="79">
        <v>0</v>
      </c>
      <c r="F65" s="391">
        <v>0</v>
      </c>
      <c r="G65" s="404" t="e">
        <v>#N/A</v>
      </c>
      <c r="H65" s="344"/>
      <c r="I65" s="344"/>
      <c r="J65" s="344"/>
      <c r="K65" s="344"/>
      <c r="L65" s="344"/>
      <c r="M65" s="344"/>
      <c r="N65" s="344"/>
      <c r="O65" s="344"/>
      <c r="P65" s="344"/>
      <c r="Q65" s="344"/>
      <c r="R65" s="344"/>
    </row>
    <row r="66" spans="1:18" ht="43.5" customHeight="1">
      <c r="A66" s="196" t="s">
        <v>109</v>
      </c>
      <c r="B66" s="192" t="s">
        <v>304</v>
      </c>
      <c r="C66" s="76" t="s">
        <v>110</v>
      </c>
      <c r="D66" s="80">
        <v>199620500</v>
      </c>
      <c r="E66" s="80">
        <v>185764010</v>
      </c>
      <c r="F66" s="393">
        <f>D66/G66</f>
        <v>0.87926049523630923</v>
      </c>
      <c r="G66" s="403">
        <v>227032263</v>
      </c>
    </row>
    <row r="67" spans="1:18" ht="42" customHeight="1">
      <c r="A67" s="285"/>
      <c r="B67" s="188" t="s">
        <v>305</v>
      </c>
      <c r="C67" s="73" t="s">
        <v>111</v>
      </c>
      <c r="D67" s="79">
        <v>46463895272</v>
      </c>
      <c r="E67" s="79">
        <v>52915138499</v>
      </c>
      <c r="F67" s="392">
        <f>D67/G67</f>
        <v>0.65035540894646326</v>
      </c>
      <c r="G67" s="403">
        <v>71443851520</v>
      </c>
    </row>
    <row r="68" spans="1:18" ht="44.25" customHeight="1">
      <c r="A68" s="285"/>
      <c r="B68" s="188" t="s">
        <v>658</v>
      </c>
      <c r="C68" s="73" t="s">
        <v>112</v>
      </c>
      <c r="D68" s="82">
        <v>3859020.48</v>
      </c>
      <c r="E68" s="82">
        <v>4346937.87</v>
      </c>
      <c r="F68" s="392">
        <f>D68/G68</f>
        <v>0.61999171255901087</v>
      </c>
      <c r="G68" s="403">
        <v>6224309.7800000003</v>
      </c>
    </row>
    <row r="69" spans="1:18" ht="42.75" customHeight="1">
      <c r="A69" s="285"/>
      <c r="B69" s="188" t="s">
        <v>306</v>
      </c>
      <c r="C69" s="73" t="s">
        <v>113</v>
      </c>
      <c r="D69" s="82">
        <v>12040.33</v>
      </c>
      <c r="E69" s="82">
        <v>12172.96</v>
      </c>
      <c r="F69" s="392">
        <f>D69/G69</f>
        <v>1.0489746205629982</v>
      </c>
      <c r="G69" s="403">
        <v>11478.19</v>
      </c>
    </row>
    <row r="70" spans="1:18" ht="10.5" customHeight="1">
      <c r="A70" s="65"/>
      <c r="B70" s="65"/>
      <c r="C70" s="65"/>
      <c r="D70" s="288"/>
      <c r="E70" s="288"/>
      <c r="F70" s="345"/>
    </row>
    <row r="71" spans="1:18" ht="11.25" customHeight="1">
      <c r="A71" s="148"/>
      <c r="B71" s="148"/>
      <c r="C71" s="148"/>
      <c r="D71" s="186"/>
      <c r="E71" s="186"/>
      <c r="F71" s="187"/>
    </row>
    <row r="72" spans="1:18">
      <c r="A72" s="112" t="s">
        <v>206</v>
      </c>
      <c r="B72" s="148"/>
      <c r="C72" s="183"/>
      <c r="D72" s="184" t="s">
        <v>207</v>
      </c>
      <c r="E72" s="186"/>
      <c r="F72" s="187"/>
    </row>
    <row r="73" spans="1:18">
      <c r="A73" s="114" t="s">
        <v>208</v>
      </c>
      <c r="B73" s="148"/>
      <c r="C73" s="183"/>
      <c r="D73" s="185" t="s">
        <v>209</v>
      </c>
      <c r="E73" s="186"/>
      <c r="F73" s="187"/>
    </row>
    <row r="74" spans="1:18">
      <c r="A74" s="114"/>
      <c r="B74" s="148"/>
      <c r="C74" s="183"/>
      <c r="D74" s="185"/>
      <c r="E74" s="186"/>
      <c r="F74" s="187"/>
    </row>
    <row r="75" spans="1:18">
      <c r="A75" s="114"/>
      <c r="B75" s="148"/>
      <c r="C75" s="183"/>
      <c r="D75" s="185"/>
      <c r="E75" s="186"/>
      <c r="F75" s="187"/>
    </row>
    <row r="76" spans="1:18">
      <c r="A76" s="114"/>
      <c r="B76" s="148"/>
      <c r="C76" s="183"/>
      <c r="D76" s="83"/>
      <c r="E76" s="186"/>
      <c r="F76" s="187"/>
    </row>
    <row r="77" spans="1:18">
      <c r="A77" s="114"/>
      <c r="B77" s="148"/>
      <c r="C77" s="183"/>
      <c r="D77" s="185"/>
      <c r="E77" s="186"/>
      <c r="F77" s="187"/>
    </row>
    <row r="78" spans="1:18">
      <c r="A78" s="114"/>
      <c r="B78" s="148"/>
      <c r="C78" s="183"/>
      <c r="D78" s="185"/>
      <c r="E78" s="186"/>
      <c r="F78" s="187"/>
    </row>
    <row r="79" spans="1:18">
      <c r="A79" s="148"/>
      <c r="B79" s="148"/>
      <c r="C79" s="183"/>
      <c r="D79" s="183"/>
      <c r="E79" s="84"/>
      <c r="F79" s="187"/>
    </row>
    <row r="80" spans="1:18">
      <c r="A80" s="148"/>
      <c r="B80" s="148"/>
      <c r="C80" s="183"/>
      <c r="D80" s="183"/>
      <c r="E80" s="186"/>
      <c r="F80" s="187"/>
    </row>
    <row r="81" spans="1:6">
      <c r="A81" s="148"/>
      <c r="B81" s="148"/>
      <c r="C81" s="183"/>
      <c r="D81" s="183"/>
      <c r="E81" s="186"/>
      <c r="F81" s="187"/>
    </row>
    <row r="82" spans="1:6">
      <c r="A82" s="148"/>
      <c r="B82" s="148"/>
      <c r="C82" s="183"/>
      <c r="D82" s="183"/>
      <c r="E82" s="186"/>
      <c r="F82" s="187"/>
    </row>
    <row r="83" spans="1:6">
      <c r="A83" s="112" t="s">
        <v>522</v>
      </c>
      <c r="B83" s="148"/>
      <c r="C83" s="183"/>
      <c r="D83" s="184" t="s">
        <v>456</v>
      </c>
      <c r="E83" s="186"/>
      <c r="F83" s="187"/>
    </row>
    <row r="84" spans="1:6">
      <c r="A84" s="376" t="s">
        <v>709</v>
      </c>
      <c r="B84" s="148"/>
      <c r="C84" s="183"/>
      <c r="D84" s="184" t="s">
        <v>708</v>
      </c>
      <c r="E84" s="186"/>
      <c r="F84" s="187"/>
    </row>
    <row r="85" spans="1:6">
      <c r="A85" s="377" t="s">
        <v>518</v>
      </c>
      <c r="B85" s="148"/>
      <c r="C85" s="183"/>
      <c r="D85" s="183" t="s">
        <v>707</v>
      </c>
      <c r="E85" s="186"/>
      <c r="F85" s="187"/>
    </row>
    <row r="86" spans="1:6">
      <c r="A86" s="281"/>
      <c r="B86" s="289"/>
      <c r="C86" s="289"/>
      <c r="D86" s="290"/>
      <c r="E86" s="290"/>
      <c r="F86" s="289"/>
    </row>
    <row r="87" spans="1:6">
      <c r="A87" s="289"/>
      <c r="B87" s="289"/>
      <c r="C87" s="289"/>
      <c r="D87" s="290"/>
      <c r="E87" s="290"/>
      <c r="F87" s="289"/>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A1:F1"/>
    <mergeCell ref="A2:F2"/>
    <mergeCell ref="A3:F4"/>
    <mergeCell ref="A5:F5"/>
    <mergeCell ref="A9:B9"/>
    <mergeCell ref="C9:F9"/>
    <mergeCell ref="C7:F7"/>
    <mergeCell ref="C8:F8"/>
  </mergeCells>
  <pageMargins left="0.7" right="0.7" top="0.34" bottom="0.34" header="0.3" footer="0.3"/>
  <pageSetup paperSize="9" scale="55" fitToHeight="0" orientation="portrait" r:id="rId1"/>
  <rowBreaks count="1" manualBreakCount="1">
    <brk id="42"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171"/>
  <sheetViews>
    <sheetView view="pageBreakPreview" topLeftCell="A39" zoomScaleNormal="90" zoomScaleSheetLayoutView="100" workbookViewId="0">
      <selection activeCell="D17" sqref="D17:F66"/>
    </sheetView>
  </sheetViews>
  <sheetFormatPr defaultColWidth="9.140625" defaultRowHeight="15"/>
  <cols>
    <col min="1" max="1" width="9.140625" style="263"/>
    <col min="2" max="2" width="46" style="354" customWidth="1"/>
    <col min="3" max="3" width="9.140625" style="263"/>
    <col min="4" max="4" width="23.140625" style="271" customWidth="1"/>
    <col min="5" max="5" width="25.5703125" style="271" customWidth="1"/>
    <col min="6" max="6" width="22.28515625" style="271" customWidth="1"/>
    <col min="7" max="7" width="9.140625" style="263" hidden="1" customWidth="1"/>
    <col min="8" max="8" width="14.28515625" style="263" hidden="1" customWidth="1"/>
    <col min="9" max="9" width="16" style="263" hidden="1" customWidth="1"/>
    <col min="10" max="11" width="15.28515625" style="263" customWidth="1"/>
    <col min="12" max="12" width="9.140625" style="263"/>
    <col min="13" max="13" width="17.7109375" style="263" bestFit="1" customWidth="1"/>
    <col min="14" max="16384" width="9.140625" style="263"/>
  </cols>
  <sheetData>
    <row r="1" spans="1:6" ht="23.25" customHeight="1">
      <c r="A1" s="438" t="s">
        <v>657</v>
      </c>
      <c r="B1" s="438"/>
      <c r="C1" s="438"/>
      <c r="D1" s="438"/>
      <c r="E1" s="438"/>
      <c r="F1" s="438"/>
    </row>
    <row r="2" spans="1:6" ht="60" customHeight="1">
      <c r="A2" s="439" t="s">
        <v>689</v>
      </c>
      <c r="B2" s="439"/>
      <c r="C2" s="439"/>
      <c r="D2" s="439"/>
      <c r="E2" s="439"/>
      <c r="F2" s="439"/>
    </row>
    <row r="3" spans="1:6" ht="15" customHeight="1">
      <c r="A3" s="445" t="s">
        <v>569</v>
      </c>
      <c r="B3" s="445"/>
      <c r="C3" s="445"/>
      <c r="D3" s="445"/>
      <c r="E3" s="445"/>
      <c r="F3" s="445"/>
    </row>
    <row r="4" spans="1:6">
      <c r="A4" s="445"/>
      <c r="B4" s="445"/>
      <c r="C4" s="445"/>
      <c r="D4" s="445"/>
      <c r="E4" s="445"/>
      <c r="F4" s="445"/>
    </row>
    <row r="5" spans="1:6">
      <c r="A5" s="428" t="str">
        <f>BCThuNhap_06203!A5</f>
        <v>Tháng 12 năm 2025/ December 2025</v>
      </c>
      <c r="B5" s="428"/>
      <c r="C5" s="428"/>
      <c r="D5" s="428"/>
      <c r="E5" s="428"/>
      <c r="F5" s="428"/>
    </row>
    <row r="6" spans="1:6">
      <c r="A6" s="197"/>
      <c r="B6" s="347"/>
      <c r="C6" s="197"/>
      <c r="D6" s="197"/>
      <c r="E6" s="197"/>
      <c r="F6" s="182"/>
    </row>
    <row r="7" spans="1:6" ht="15" customHeight="1">
      <c r="A7" s="440" t="s">
        <v>395</v>
      </c>
      <c r="B7" s="440"/>
      <c r="C7" s="429" t="s">
        <v>716</v>
      </c>
      <c r="D7" s="429"/>
      <c r="E7" s="429"/>
      <c r="F7" s="429"/>
    </row>
    <row r="8" spans="1:6" ht="15" customHeight="1">
      <c r="A8" s="442" t="s">
        <v>394</v>
      </c>
      <c r="B8" s="442"/>
      <c r="C8" s="431" t="s">
        <v>729</v>
      </c>
      <c r="D8" s="432"/>
      <c r="E8" s="432"/>
      <c r="F8" s="432"/>
    </row>
    <row r="9" spans="1:6" ht="15" customHeight="1">
      <c r="A9" s="440" t="s">
        <v>459</v>
      </c>
      <c r="B9" s="440"/>
      <c r="C9" s="437" t="s">
        <v>516</v>
      </c>
      <c r="D9" s="437"/>
      <c r="E9" s="437"/>
      <c r="F9" s="437"/>
    </row>
    <row r="10" spans="1:6" ht="15" customHeight="1">
      <c r="A10" s="443" t="s">
        <v>512</v>
      </c>
      <c r="B10" s="443"/>
      <c r="C10" s="434" t="s">
        <v>482</v>
      </c>
      <c r="D10" s="434"/>
      <c r="E10" s="434"/>
      <c r="F10" s="434"/>
    </row>
    <row r="11" spans="1:6" ht="15" customHeight="1">
      <c r="A11" s="440" t="s">
        <v>461</v>
      </c>
      <c r="B11" s="440"/>
      <c r="C11" s="437" t="s">
        <v>519</v>
      </c>
      <c r="D11" s="437"/>
      <c r="E11" s="437"/>
      <c r="F11" s="437"/>
    </row>
    <row r="12" spans="1:6" ht="15" customHeight="1">
      <c r="A12" s="444" t="s">
        <v>462</v>
      </c>
      <c r="B12" s="444"/>
      <c r="C12" s="434" t="s">
        <v>520</v>
      </c>
      <c r="D12" s="434"/>
      <c r="E12" s="434"/>
      <c r="F12" s="434"/>
    </row>
    <row r="13" spans="1:6" ht="15" customHeight="1">
      <c r="A13" s="429" t="s">
        <v>157</v>
      </c>
      <c r="B13" s="429"/>
      <c r="C13" s="437" t="str">
        <f>BCThuNhap_06203!B13</f>
        <v>Ngày 06 tháng 01 năm 2026</v>
      </c>
      <c r="D13" s="437"/>
      <c r="E13" s="437"/>
      <c r="F13" s="437"/>
    </row>
    <row r="14" spans="1:6">
      <c r="A14" s="441" t="s">
        <v>158</v>
      </c>
      <c r="B14" s="441"/>
      <c r="C14" s="446">
        <f>BCThuNhap_06203!B14</f>
        <v>46028</v>
      </c>
      <c r="D14" s="446"/>
      <c r="E14" s="446"/>
      <c r="F14" s="446"/>
    </row>
    <row r="15" spans="1:6">
      <c r="A15" s="279" t="s">
        <v>693</v>
      </c>
      <c r="B15" s="280" t="s">
        <v>694</v>
      </c>
      <c r="C15" s="289"/>
      <c r="D15" s="291"/>
      <c r="E15" s="291"/>
      <c r="F15" s="291"/>
    </row>
    <row r="16" spans="1:6">
      <c r="A16" s="292" t="s">
        <v>61</v>
      </c>
      <c r="B16" s="348" t="s">
        <v>570</v>
      </c>
      <c r="C16" s="289"/>
      <c r="D16" s="291"/>
      <c r="E16" s="291"/>
      <c r="F16" s="291"/>
    </row>
    <row r="17" spans="1:8" ht="55.5" customHeight="1">
      <c r="A17" s="195" t="s">
        <v>269</v>
      </c>
      <c r="B17" s="195" t="s">
        <v>159</v>
      </c>
      <c r="C17" s="195" t="s">
        <v>271</v>
      </c>
      <c r="D17" s="158" t="s">
        <v>746</v>
      </c>
      <c r="E17" s="158" t="s">
        <v>739</v>
      </c>
      <c r="F17" s="158" t="s">
        <v>571</v>
      </c>
    </row>
    <row r="18" spans="1:8" ht="39" customHeight="1">
      <c r="A18" s="196" t="s">
        <v>51</v>
      </c>
      <c r="B18" s="192" t="s">
        <v>572</v>
      </c>
      <c r="C18" s="264" t="s">
        <v>573</v>
      </c>
      <c r="D18" s="265">
        <v>327150851</v>
      </c>
      <c r="E18" s="265">
        <v>336356539</v>
      </c>
      <c r="F18" s="265">
        <f>D18+H18</f>
        <v>4721458714</v>
      </c>
      <c r="G18" s="263" t="s">
        <v>573</v>
      </c>
      <c r="H18" s="263">
        <v>4394307863</v>
      </c>
    </row>
    <row r="19" spans="1:8" ht="39" customHeight="1">
      <c r="A19" s="285">
        <v>1</v>
      </c>
      <c r="B19" s="191" t="s">
        <v>574</v>
      </c>
      <c r="C19" s="267" t="s">
        <v>575</v>
      </c>
      <c r="D19" s="189">
        <v>326151830</v>
      </c>
      <c r="E19" s="189">
        <v>335980036</v>
      </c>
      <c r="F19" s="189">
        <f t="shared" ref="F19:F57" si="0">D19+H19</f>
        <v>4673456772</v>
      </c>
      <c r="G19" s="263" t="s">
        <v>575</v>
      </c>
      <c r="H19" s="263">
        <v>4347304942</v>
      </c>
    </row>
    <row r="20" spans="1:8" ht="39" customHeight="1">
      <c r="A20" s="285"/>
      <c r="B20" s="268" t="s">
        <v>532</v>
      </c>
      <c r="C20" s="267" t="s">
        <v>576</v>
      </c>
      <c r="D20" s="189">
        <v>0</v>
      </c>
      <c r="E20" s="189">
        <v>0</v>
      </c>
      <c r="F20" s="189">
        <f t="shared" si="0"/>
        <v>0</v>
      </c>
      <c r="H20" s="263">
        <v>0</v>
      </c>
    </row>
    <row r="21" spans="1:8" ht="39" customHeight="1">
      <c r="A21" s="285"/>
      <c r="B21" s="268" t="s">
        <v>534</v>
      </c>
      <c r="C21" s="267" t="s">
        <v>577</v>
      </c>
      <c r="D21" s="189">
        <v>326151830</v>
      </c>
      <c r="E21" s="189">
        <v>335980036</v>
      </c>
      <c r="F21" s="189">
        <f t="shared" si="0"/>
        <v>4673456772</v>
      </c>
      <c r="H21" s="263">
        <v>4347304942</v>
      </c>
    </row>
    <row r="22" spans="1:8" ht="39" customHeight="1">
      <c r="A22" s="285">
        <v>2</v>
      </c>
      <c r="B22" s="191" t="s">
        <v>578</v>
      </c>
      <c r="C22" s="267" t="s">
        <v>579</v>
      </c>
      <c r="D22" s="294">
        <v>999021</v>
      </c>
      <c r="E22" s="189">
        <v>376503</v>
      </c>
      <c r="F22" s="189">
        <f t="shared" si="0"/>
        <v>48001942</v>
      </c>
      <c r="G22" s="263" t="s">
        <v>579</v>
      </c>
      <c r="H22" s="263">
        <v>47002921</v>
      </c>
    </row>
    <row r="23" spans="1:8" ht="39" customHeight="1">
      <c r="A23" s="285">
        <v>3</v>
      </c>
      <c r="B23" s="191" t="s">
        <v>580</v>
      </c>
      <c r="C23" s="267" t="s">
        <v>581</v>
      </c>
      <c r="D23" s="189">
        <v>0</v>
      </c>
      <c r="E23" s="189">
        <v>0</v>
      </c>
      <c r="F23" s="189">
        <f t="shared" si="0"/>
        <v>0</v>
      </c>
      <c r="G23" s="263" t="s">
        <v>581</v>
      </c>
      <c r="H23" s="263">
        <v>0</v>
      </c>
    </row>
    <row r="24" spans="1:8" ht="39" customHeight="1">
      <c r="A24" s="196" t="s">
        <v>61</v>
      </c>
      <c r="B24" s="192" t="s">
        <v>582</v>
      </c>
      <c r="C24" s="264" t="s">
        <v>583</v>
      </c>
      <c r="D24" s="265">
        <v>132877630</v>
      </c>
      <c r="E24" s="265">
        <v>130887981</v>
      </c>
      <c r="F24" s="265">
        <f t="shared" si="0"/>
        <v>1741624415</v>
      </c>
      <c r="G24" s="263" t="s">
        <v>583</v>
      </c>
      <c r="H24" s="263">
        <v>1608746785</v>
      </c>
    </row>
    <row r="25" spans="1:8" ht="42.75" customHeight="1">
      <c r="A25" s="285">
        <v>1</v>
      </c>
      <c r="B25" s="349" t="s">
        <v>659</v>
      </c>
      <c r="C25" s="267" t="s">
        <v>584</v>
      </c>
      <c r="D25" s="189">
        <v>62843316</v>
      </c>
      <c r="E25" s="189">
        <v>60609658</v>
      </c>
      <c r="F25" s="189">
        <f t="shared" si="0"/>
        <v>873410671</v>
      </c>
      <c r="G25" s="263" t="s">
        <v>584</v>
      </c>
      <c r="H25" s="263">
        <v>810567355</v>
      </c>
    </row>
    <row r="26" spans="1:8" ht="48" customHeight="1">
      <c r="A26" s="285">
        <v>2</v>
      </c>
      <c r="B26" s="349" t="s">
        <v>660</v>
      </c>
      <c r="C26" s="267" t="s">
        <v>585</v>
      </c>
      <c r="D26" s="189">
        <v>20781786</v>
      </c>
      <c r="E26" s="189">
        <v>20886366</v>
      </c>
      <c r="F26" s="189">
        <f t="shared" si="0"/>
        <v>269459018</v>
      </c>
      <c r="G26" s="263" t="s">
        <v>585</v>
      </c>
      <c r="H26" s="263">
        <v>248677232</v>
      </c>
    </row>
    <row r="27" spans="1:8" ht="39" customHeight="1">
      <c r="A27" s="285"/>
      <c r="B27" s="270" t="s">
        <v>181</v>
      </c>
      <c r="C27" s="188" t="s">
        <v>586</v>
      </c>
      <c r="D27" s="189">
        <v>15000000</v>
      </c>
      <c r="E27" s="189">
        <v>15000000</v>
      </c>
      <c r="F27" s="189">
        <f t="shared" si="0"/>
        <v>177774194</v>
      </c>
      <c r="G27" s="263" t="s">
        <v>586</v>
      </c>
      <c r="H27" s="263">
        <v>162774194</v>
      </c>
    </row>
    <row r="28" spans="1:8" ht="39" customHeight="1">
      <c r="A28" s="285"/>
      <c r="B28" s="270" t="s">
        <v>587</v>
      </c>
      <c r="C28" s="188" t="s">
        <v>588</v>
      </c>
      <c r="D28" s="189">
        <v>201723</v>
      </c>
      <c r="E28" s="189">
        <v>305646</v>
      </c>
      <c r="F28" s="189">
        <f t="shared" si="0"/>
        <v>5353619</v>
      </c>
      <c r="G28" s="263" t="s">
        <v>588</v>
      </c>
      <c r="H28" s="263">
        <v>5151896</v>
      </c>
    </row>
    <row r="29" spans="1:8" ht="39" customHeight="1">
      <c r="A29" s="285"/>
      <c r="B29" s="270" t="s">
        <v>589</v>
      </c>
      <c r="C29" s="188" t="s">
        <v>590</v>
      </c>
      <c r="D29" s="189">
        <v>80063</v>
      </c>
      <c r="E29" s="189">
        <v>80720</v>
      </c>
      <c r="F29" s="189">
        <f t="shared" si="0"/>
        <v>1294108</v>
      </c>
      <c r="G29" s="263" t="s">
        <v>590</v>
      </c>
      <c r="H29" s="263">
        <v>1214045</v>
      </c>
    </row>
    <row r="30" spans="1:8" ht="39" customHeight="1">
      <c r="A30" s="285"/>
      <c r="B30" s="270" t="s">
        <v>591</v>
      </c>
      <c r="C30" s="188" t="s">
        <v>592</v>
      </c>
      <c r="D30" s="189">
        <v>5500000</v>
      </c>
      <c r="E30" s="189">
        <v>5500000</v>
      </c>
      <c r="F30" s="189">
        <f t="shared" si="0"/>
        <v>85037097</v>
      </c>
      <c r="G30" s="263" t="s">
        <v>592</v>
      </c>
      <c r="H30" s="263">
        <v>79537097</v>
      </c>
    </row>
    <row r="31" spans="1:8" ht="75" customHeight="1">
      <c r="A31" s="285">
        <v>3</v>
      </c>
      <c r="B31" s="350" t="s">
        <v>593</v>
      </c>
      <c r="C31" s="267" t="s">
        <v>594</v>
      </c>
      <c r="D31" s="189">
        <v>29700000</v>
      </c>
      <c r="E31" s="189">
        <v>29700000</v>
      </c>
      <c r="F31" s="189">
        <f t="shared" si="0"/>
        <v>352408065</v>
      </c>
      <c r="G31" s="263" t="s">
        <v>594</v>
      </c>
      <c r="H31" s="263">
        <v>322708065</v>
      </c>
    </row>
    <row r="32" spans="1:8" ht="39" customHeight="1">
      <c r="A32" s="285"/>
      <c r="B32" s="351" t="s">
        <v>595</v>
      </c>
      <c r="C32" s="188" t="s">
        <v>596</v>
      </c>
      <c r="D32" s="189">
        <v>16500000</v>
      </c>
      <c r="E32" s="189">
        <v>16500000</v>
      </c>
      <c r="F32" s="189">
        <f t="shared" si="0"/>
        <v>194008065</v>
      </c>
      <c r="G32" s="263" t="s">
        <v>596</v>
      </c>
      <c r="H32" s="263">
        <v>177508065</v>
      </c>
    </row>
    <row r="33" spans="1:8" ht="39" customHeight="1">
      <c r="A33" s="285"/>
      <c r="B33" s="351" t="s">
        <v>597</v>
      </c>
      <c r="C33" s="188" t="s">
        <v>598</v>
      </c>
      <c r="D33" s="189">
        <v>13200000</v>
      </c>
      <c r="E33" s="189">
        <v>13200000</v>
      </c>
      <c r="F33" s="189">
        <f t="shared" si="0"/>
        <v>158400000</v>
      </c>
      <c r="G33" s="263" t="s">
        <v>598</v>
      </c>
      <c r="H33" s="263">
        <v>145200000</v>
      </c>
    </row>
    <row r="34" spans="1:8" ht="39" customHeight="1">
      <c r="A34" s="285">
        <v>4</v>
      </c>
      <c r="B34" s="191" t="s">
        <v>599</v>
      </c>
      <c r="C34" s="267" t="s">
        <v>600</v>
      </c>
      <c r="D34" s="189">
        <v>9425927</v>
      </c>
      <c r="E34" s="189">
        <v>9121860</v>
      </c>
      <c r="F34" s="189">
        <f t="shared" si="0"/>
        <v>114081844</v>
      </c>
      <c r="G34" s="263" t="s">
        <v>600</v>
      </c>
      <c r="H34" s="263">
        <v>104655917</v>
      </c>
    </row>
    <row r="35" spans="1:8" ht="81" customHeight="1">
      <c r="A35" s="285">
        <v>5</v>
      </c>
      <c r="B35" s="191" t="s">
        <v>601</v>
      </c>
      <c r="C35" s="267" t="s">
        <v>602</v>
      </c>
      <c r="D35" s="189">
        <v>9000000</v>
      </c>
      <c r="E35" s="189">
        <v>9000000</v>
      </c>
      <c r="F35" s="189">
        <f t="shared" si="0"/>
        <v>108000000</v>
      </c>
      <c r="G35" s="263" t="s">
        <v>602</v>
      </c>
      <c r="H35" s="263">
        <v>99000000</v>
      </c>
    </row>
    <row r="36" spans="1:8" ht="39" customHeight="1">
      <c r="A36" s="285"/>
      <c r="B36" s="109" t="s">
        <v>192</v>
      </c>
      <c r="C36" s="267" t="s">
        <v>603</v>
      </c>
      <c r="D36" s="189">
        <v>9000000</v>
      </c>
      <c r="E36" s="189">
        <v>9000000</v>
      </c>
      <c r="F36" s="189">
        <f t="shared" si="0"/>
        <v>108000000</v>
      </c>
      <c r="G36" s="263" t="s">
        <v>603</v>
      </c>
      <c r="H36" s="263">
        <v>99000000</v>
      </c>
    </row>
    <row r="37" spans="1:8" ht="39" customHeight="1">
      <c r="A37" s="285"/>
      <c r="B37" s="109" t="s">
        <v>372</v>
      </c>
      <c r="C37" s="267" t="s">
        <v>604</v>
      </c>
      <c r="D37" s="189">
        <v>0</v>
      </c>
      <c r="E37" s="189">
        <v>0</v>
      </c>
      <c r="F37" s="189">
        <f t="shared" si="0"/>
        <v>0</v>
      </c>
      <c r="G37" s="263" t="s">
        <v>604</v>
      </c>
      <c r="H37" s="263">
        <v>0</v>
      </c>
    </row>
    <row r="38" spans="1:8" ht="155.25" customHeight="1">
      <c r="A38" s="285">
        <v>6</v>
      </c>
      <c r="B38" s="350" t="s">
        <v>605</v>
      </c>
      <c r="C38" s="267" t="s">
        <v>606</v>
      </c>
      <c r="D38" s="189">
        <v>0</v>
      </c>
      <c r="E38" s="189">
        <v>0</v>
      </c>
      <c r="F38" s="189">
        <f t="shared" si="0"/>
        <v>0</v>
      </c>
      <c r="G38" s="263" t="s">
        <v>606</v>
      </c>
      <c r="H38" s="263">
        <v>0</v>
      </c>
    </row>
    <row r="39" spans="1:8" ht="39" customHeight="1">
      <c r="A39" s="285"/>
      <c r="B39" s="351" t="s">
        <v>607</v>
      </c>
      <c r="C39" s="188" t="s">
        <v>608</v>
      </c>
      <c r="D39" s="189">
        <v>0</v>
      </c>
      <c r="E39" s="189">
        <v>0</v>
      </c>
      <c r="F39" s="189">
        <f t="shared" si="0"/>
        <v>0</v>
      </c>
      <c r="G39" s="263" t="s">
        <v>608</v>
      </c>
      <c r="H39" s="263">
        <v>0</v>
      </c>
    </row>
    <row r="40" spans="1:8" ht="39" customHeight="1">
      <c r="A40" s="285"/>
      <c r="B40" s="351" t="s">
        <v>609</v>
      </c>
      <c r="C40" s="188" t="s">
        <v>610</v>
      </c>
      <c r="D40" s="189">
        <v>0</v>
      </c>
      <c r="E40" s="189">
        <v>0</v>
      </c>
      <c r="F40" s="189">
        <f t="shared" si="0"/>
        <v>0</v>
      </c>
      <c r="G40" s="263" t="s">
        <v>610</v>
      </c>
      <c r="H40" s="263">
        <v>0</v>
      </c>
    </row>
    <row r="41" spans="1:8" ht="48" customHeight="1">
      <c r="A41" s="285"/>
      <c r="B41" s="351" t="s">
        <v>611</v>
      </c>
      <c r="C41" s="188" t="s">
        <v>612</v>
      </c>
      <c r="D41" s="189">
        <v>0</v>
      </c>
      <c r="E41" s="189">
        <v>0</v>
      </c>
      <c r="F41" s="189">
        <f t="shared" si="0"/>
        <v>0</v>
      </c>
      <c r="G41" s="263" t="s">
        <v>612</v>
      </c>
      <c r="H41" s="263">
        <v>0</v>
      </c>
    </row>
    <row r="42" spans="1:8" ht="39" customHeight="1">
      <c r="A42" s="285"/>
      <c r="B42" s="109" t="s">
        <v>195</v>
      </c>
      <c r="C42" s="188" t="s">
        <v>613</v>
      </c>
      <c r="D42" s="189">
        <v>0</v>
      </c>
      <c r="E42" s="189">
        <v>0</v>
      </c>
      <c r="F42" s="189">
        <f t="shared" si="0"/>
        <v>0</v>
      </c>
      <c r="G42" s="263" t="s">
        <v>613</v>
      </c>
      <c r="H42" s="263">
        <v>0</v>
      </c>
    </row>
    <row r="43" spans="1:8" ht="63" customHeight="1">
      <c r="A43" s="285">
        <v>7</v>
      </c>
      <c r="B43" s="191" t="s">
        <v>614</v>
      </c>
      <c r="C43" s="267" t="s">
        <v>615</v>
      </c>
      <c r="D43" s="189">
        <v>203446</v>
      </c>
      <c r="E43" s="189">
        <v>611292</v>
      </c>
      <c r="F43" s="189">
        <f t="shared" si="0"/>
        <v>10156817</v>
      </c>
      <c r="G43" s="263" t="s">
        <v>615</v>
      </c>
      <c r="H43" s="263">
        <v>9953371</v>
      </c>
    </row>
    <row r="44" spans="1:8" ht="39" customHeight="1">
      <c r="A44" s="285"/>
      <c r="B44" s="270" t="s">
        <v>616</v>
      </c>
      <c r="C44" s="188" t="s">
        <v>617</v>
      </c>
      <c r="D44" s="189">
        <v>203446</v>
      </c>
      <c r="E44" s="189">
        <v>611292</v>
      </c>
      <c r="F44" s="189">
        <f t="shared" si="0"/>
        <v>10156817</v>
      </c>
      <c r="G44" s="263" t="s">
        <v>617</v>
      </c>
      <c r="H44" s="263">
        <v>9953371</v>
      </c>
    </row>
    <row r="45" spans="1:8" ht="39" customHeight="1">
      <c r="A45" s="285"/>
      <c r="B45" s="270" t="s">
        <v>173</v>
      </c>
      <c r="C45" s="188" t="s">
        <v>618</v>
      </c>
      <c r="D45" s="189">
        <v>0</v>
      </c>
      <c r="E45" s="189">
        <v>0</v>
      </c>
      <c r="F45" s="189">
        <f t="shared" si="0"/>
        <v>0</v>
      </c>
      <c r="G45" s="263" t="s">
        <v>618</v>
      </c>
      <c r="H45" s="263">
        <v>0</v>
      </c>
    </row>
    <row r="46" spans="1:8" ht="39" customHeight="1">
      <c r="A46" s="285">
        <v>8</v>
      </c>
      <c r="B46" s="349" t="s">
        <v>661</v>
      </c>
      <c r="C46" s="267" t="s">
        <v>619</v>
      </c>
      <c r="D46" s="189">
        <v>923155</v>
      </c>
      <c r="E46" s="189">
        <v>958805</v>
      </c>
      <c r="F46" s="189">
        <f t="shared" si="0"/>
        <v>14108000</v>
      </c>
      <c r="G46" s="263" t="s">
        <v>619</v>
      </c>
      <c r="H46" s="263">
        <v>13184845</v>
      </c>
    </row>
    <row r="47" spans="1:8" ht="39" customHeight="1">
      <c r="A47" s="285"/>
      <c r="B47" s="270" t="s">
        <v>371</v>
      </c>
      <c r="C47" s="188" t="s">
        <v>620</v>
      </c>
      <c r="D47" s="189">
        <v>0</v>
      </c>
      <c r="E47" s="189">
        <v>0</v>
      </c>
      <c r="F47" s="189">
        <f t="shared" si="0"/>
        <v>0</v>
      </c>
      <c r="G47" s="263" t="s">
        <v>620</v>
      </c>
      <c r="H47" s="263">
        <v>0</v>
      </c>
    </row>
    <row r="48" spans="1:8" ht="39" customHeight="1">
      <c r="A48" s="285"/>
      <c r="B48" s="270" t="s">
        <v>373</v>
      </c>
      <c r="C48" s="188" t="s">
        <v>621</v>
      </c>
      <c r="D48" s="189">
        <v>0</v>
      </c>
      <c r="E48" s="189">
        <v>0</v>
      </c>
      <c r="F48" s="189">
        <f t="shared" si="0"/>
        <v>0</v>
      </c>
      <c r="G48" s="263" t="s">
        <v>621</v>
      </c>
      <c r="H48" s="263">
        <v>0</v>
      </c>
    </row>
    <row r="49" spans="1:13" ht="39" customHeight="1">
      <c r="A49" s="285"/>
      <c r="B49" s="270" t="s">
        <v>385</v>
      </c>
      <c r="C49" s="188" t="s">
        <v>622</v>
      </c>
      <c r="D49" s="189">
        <v>428155</v>
      </c>
      <c r="E49" s="189">
        <v>414305</v>
      </c>
      <c r="F49" s="189">
        <f t="shared" si="0"/>
        <v>7500000</v>
      </c>
      <c r="G49" s="263" t="s">
        <v>622</v>
      </c>
      <c r="H49" s="263">
        <v>7071845</v>
      </c>
    </row>
    <row r="50" spans="1:13" ht="39" customHeight="1">
      <c r="A50" s="285"/>
      <c r="B50" s="270" t="s">
        <v>196</v>
      </c>
      <c r="C50" s="188" t="s">
        <v>623</v>
      </c>
      <c r="D50" s="189">
        <v>495000</v>
      </c>
      <c r="E50" s="189">
        <v>544500</v>
      </c>
      <c r="F50" s="189">
        <f t="shared" si="0"/>
        <v>3608000</v>
      </c>
      <c r="G50" s="263" t="s">
        <v>623</v>
      </c>
      <c r="H50" s="263">
        <v>3113000</v>
      </c>
    </row>
    <row r="51" spans="1:13" ht="39" customHeight="1">
      <c r="A51" s="286"/>
      <c r="B51" s="270" t="s">
        <v>513</v>
      </c>
      <c r="C51" s="191" t="s">
        <v>624</v>
      </c>
      <c r="D51" s="189">
        <v>0</v>
      </c>
      <c r="E51" s="190">
        <v>0</v>
      </c>
      <c r="F51" s="190">
        <f t="shared" si="0"/>
        <v>0</v>
      </c>
      <c r="H51" s="263">
        <v>0</v>
      </c>
    </row>
    <row r="52" spans="1:13" ht="39" customHeight="1">
      <c r="A52" s="285"/>
      <c r="B52" s="270" t="s">
        <v>625</v>
      </c>
      <c r="C52" s="188" t="s">
        <v>626</v>
      </c>
      <c r="D52" s="189">
        <v>0</v>
      </c>
      <c r="E52" s="189">
        <v>0</v>
      </c>
      <c r="F52" s="189">
        <f t="shared" si="0"/>
        <v>3000000</v>
      </c>
      <c r="G52" s="263" t="s">
        <v>624</v>
      </c>
      <c r="H52" s="263">
        <v>3000000</v>
      </c>
    </row>
    <row r="53" spans="1:13" ht="43.5" customHeight="1">
      <c r="A53" s="295" t="s">
        <v>114</v>
      </c>
      <c r="B53" s="192" t="s">
        <v>627</v>
      </c>
      <c r="C53" s="264" t="s">
        <v>628</v>
      </c>
      <c r="D53" s="265">
        <v>194273221</v>
      </c>
      <c r="E53" s="265">
        <v>205468558</v>
      </c>
      <c r="F53" s="265">
        <f t="shared" si="0"/>
        <v>2979834299</v>
      </c>
      <c r="G53" s="263" t="s">
        <v>628</v>
      </c>
      <c r="H53" s="263">
        <v>2785561078</v>
      </c>
    </row>
    <row r="54" spans="1:13" ht="39" customHeight="1">
      <c r="A54" s="295" t="s">
        <v>115</v>
      </c>
      <c r="B54" s="192" t="s">
        <v>629</v>
      </c>
      <c r="C54" s="264" t="s">
        <v>630</v>
      </c>
      <c r="D54" s="265">
        <v>-704975544</v>
      </c>
      <c r="E54" s="265">
        <v>413224766</v>
      </c>
      <c r="F54" s="265">
        <f t="shared" si="0"/>
        <v>205251646</v>
      </c>
      <c r="G54" s="263" t="s">
        <v>630</v>
      </c>
      <c r="H54" s="263">
        <v>910227190</v>
      </c>
    </row>
    <row r="55" spans="1:13" ht="39" customHeight="1">
      <c r="A55" s="285">
        <v>1</v>
      </c>
      <c r="B55" s="191" t="s">
        <v>631</v>
      </c>
      <c r="C55" s="267" t="s">
        <v>632</v>
      </c>
      <c r="D55" s="190">
        <v>53350765</v>
      </c>
      <c r="E55" s="190">
        <v>11734364</v>
      </c>
      <c r="F55" s="190">
        <f t="shared" si="0"/>
        <v>179097365</v>
      </c>
      <c r="G55" s="263" t="s">
        <v>632</v>
      </c>
      <c r="H55" s="263">
        <v>125746600</v>
      </c>
    </row>
    <row r="56" spans="1:13" ht="39" customHeight="1">
      <c r="A56" s="285">
        <v>2</v>
      </c>
      <c r="B56" s="191" t="s">
        <v>633</v>
      </c>
      <c r="C56" s="267" t="s">
        <v>634</v>
      </c>
      <c r="D56" s="190">
        <v>-758326309</v>
      </c>
      <c r="E56" s="190">
        <v>401490402</v>
      </c>
      <c r="F56" s="190">
        <f t="shared" si="0"/>
        <v>26154281</v>
      </c>
      <c r="G56" s="263" t="s">
        <v>634</v>
      </c>
      <c r="H56" s="263">
        <v>784480590</v>
      </c>
    </row>
    <row r="57" spans="1:13" ht="75" customHeight="1">
      <c r="A57" s="295" t="s">
        <v>116</v>
      </c>
      <c r="B57" s="192" t="s">
        <v>635</v>
      </c>
      <c r="C57" s="264" t="s">
        <v>636</v>
      </c>
      <c r="D57" s="265">
        <v>-510702323</v>
      </c>
      <c r="E57" s="265">
        <v>618693324</v>
      </c>
      <c r="F57" s="265">
        <f t="shared" si="0"/>
        <v>3185085945</v>
      </c>
      <c r="G57" s="263" t="s">
        <v>636</v>
      </c>
      <c r="H57" s="263">
        <v>3695788268</v>
      </c>
    </row>
    <row r="58" spans="1:13" ht="39" customHeight="1">
      <c r="A58" s="295" t="s">
        <v>72</v>
      </c>
      <c r="B58" s="192" t="s">
        <v>637</v>
      </c>
      <c r="C58" s="264" t="s">
        <v>638</v>
      </c>
      <c r="D58" s="265">
        <v>52915138499</v>
      </c>
      <c r="E58" s="265">
        <v>52436988591</v>
      </c>
      <c r="F58" s="265">
        <v>71443851520</v>
      </c>
      <c r="G58" s="263" t="s">
        <v>638</v>
      </c>
      <c r="H58" s="263">
        <v>71443851520</v>
      </c>
      <c r="I58" s="266">
        <f>D58-E58</f>
        <v>478149908</v>
      </c>
      <c r="J58" s="266"/>
    </row>
    <row r="59" spans="1:13" ht="58.5" customHeight="1">
      <c r="A59" s="295" t="s">
        <v>117</v>
      </c>
      <c r="B59" s="192" t="s">
        <v>639</v>
      </c>
      <c r="C59" s="264" t="s">
        <v>640</v>
      </c>
      <c r="D59" s="265">
        <v>-6451243227</v>
      </c>
      <c r="E59" s="265">
        <v>478149908</v>
      </c>
      <c r="F59" s="265">
        <f>D59+H59</f>
        <v>-24979956248</v>
      </c>
      <c r="G59" s="263" t="s">
        <v>640</v>
      </c>
      <c r="H59" s="263">
        <v>-18528713021</v>
      </c>
    </row>
    <row r="60" spans="1:13" ht="39" customHeight="1">
      <c r="A60" s="285"/>
      <c r="B60" s="191" t="s">
        <v>641</v>
      </c>
      <c r="C60" s="267" t="s">
        <v>642</v>
      </c>
      <c r="D60" s="189">
        <v>0</v>
      </c>
      <c r="E60" s="189">
        <v>0</v>
      </c>
      <c r="F60" s="189">
        <f t="shared" ref="F60:F64" si="1">D60+H60</f>
        <v>0</v>
      </c>
      <c r="G60" s="263" t="s">
        <v>642</v>
      </c>
      <c r="H60" s="263">
        <v>0</v>
      </c>
    </row>
    <row r="61" spans="1:13" ht="63" customHeight="1">
      <c r="A61" s="285">
        <v>1</v>
      </c>
      <c r="B61" s="191" t="s">
        <v>643</v>
      </c>
      <c r="C61" s="267" t="s">
        <v>665</v>
      </c>
      <c r="D61" s="189">
        <v>-510702323</v>
      </c>
      <c r="E61" s="269">
        <v>618693324</v>
      </c>
      <c r="F61" s="269">
        <f t="shared" si="1"/>
        <v>3185085945</v>
      </c>
      <c r="G61" s="263" t="s">
        <v>644</v>
      </c>
      <c r="H61" s="263">
        <v>3695788268</v>
      </c>
      <c r="I61" s="266"/>
    </row>
    <row r="62" spans="1:13" ht="63" customHeight="1">
      <c r="A62" s="285">
        <v>2</v>
      </c>
      <c r="B62" s="191" t="s">
        <v>645</v>
      </c>
      <c r="C62" s="267" t="s">
        <v>666</v>
      </c>
      <c r="D62" s="269">
        <v>0</v>
      </c>
      <c r="E62" s="190">
        <v>0</v>
      </c>
      <c r="F62" s="190">
        <f t="shared" si="1"/>
        <v>0</v>
      </c>
      <c r="G62" s="263" t="s">
        <v>646</v>
      </c>
      <c r="H62" s="263">
        <v>0</v>
      </c>
      <c r="M62" s="378"/>
    </row>
    <row r="63" spans="1:13" ht="63" customHeight="1">
      <c r="A63" s="285">
        <v>3</v>
      </c>
      <c r="B63" s="191" t="s">
        <v>662</v>
      </c>
      <c r="C63" s="267" t="s">
        <v>644</v>
      </c>
      <c r="D63" s="269">
        <v>-5940540904</v>
      </c>
      <c r="E63" s="190">
        <v>-140543416</v>
      </c>
      <c r="F63" s="190">
        <f t="shared" si="1"/>
        <v>-28165042193</v>
      </c>
      <c r="H63" s="263">
        <v>-22224501289</v>
      </c>
      <c r="I63" s="266"/>
      <c r="J63" s="266"/>
      <c r="K63" s="266"/>
      <c r="M63" s="266"/>
    </row>
    <row r="64" spans="1:13" ht="48" customHeight="1">
      <c r="A64" s="285"/>
      <c r="B64" s="191" t="s">
        <v>647</v>
      </c>
      <c r="C64" s="267" t="s">
        <v>663</v>
      </c>
      <c r="D64" s="269">
        <v>162303543</v>
      </c>
      <c r="E64" s="190">
        <v>75620000</v>
      </c>
      <c r="F64" s="190">
        <f t="shared" si="1"/>
        <v>21820040933</v>
      </c>
      <c r="G64" s="263" t="s">
        <v>648</v>
      </c>
      <c r="H64" s="263">
        <v>21657737390</v>
      </c>
    </row>
    <row r="65" spans="1:8" ht="48" customHeight="1">
      <c r="A65" s="285"/>
      <c r="B65" s="191" t="s">
        <v>649</v>
      </c>
      <c r="C65" s="267" t="s">
        <v>664</v>
      </c>
      <c r="D65" s="269">
        <v>-6102844447</v>
      </c>
      <c r="E65" s="190">
        <v>-216163416</v>
      </c>
      <c r="F65" s="190">
        <f>D65+H65</f>
        <v>-49985083126</v>
      </c>
      <c r="G65" s="263" t="s">
        <v>650</v>
      </c>
      <c r="H65" s="263">
        <v>-43882238679</v>
      </c>
    </row>
    <row r="66" spans="1:8" ht="39" customHeight="1">
      <c r="A66" s="196" t="s">
        <v>651</v>
      </c>
      <c r="B66" s="192" t="s">
        <v>652</v>
      </c>
      <c r="C66" s="264" t="s">
        <v>653</v>
      </c>
      <c r="D66" s="265">
        <v>46463895272</v>
      </c>
      <c r="E66" s="265">
        <v>52915138499</v>
      </c>
      <c r="F66" s="265">
        <v>46463895272</v>
      </c>
      <c r="G66" s="263" t="s">
        <v>653</v>
      </c>
      <c r="H66" s="263">
        <v>52915138499</v>
      </c>
    </row>
    <row r="67" spans="1:8">
      <c r="A67" s="65"/>
      <c r="B67" s="352"/>
      <c r="C67" s="65"/>
      <c r="D67" s="288"/>
      <c r="E67" s="288"/>
      <c r="F67" s="288"/>
    </row>
    <row r="68" spans="1:8" ht="11.25" customHeight="1">
      <c r="A68" s="296"/>
      <c r="B68" s="185"/>
      <c r="C68" s="296"/>
      <c r="D68" s="297"/>
      <c r="E68" s="297"/>
      <c r="F68" s="297"/>
    </row>
    <row r="69" spans="1:8">
      <c r="A69" s="112" t="s">
        <v>206</v>
      </c>
      <c r="B69" s="185"/>
      <c r="C69" s="183"/>
      <c r="D69" s="184" t="s">
        <v>207</v>
      </c>
      <c r="E69" s="186"/>
      <c r="F69" s="187"/>
    </row>
    <row r="70" spans="1:8">
      <c r="A70" s="114" t="s">
        <v>208</v>
      </c>
      <c r="B70" s="185"/>
      <c r="C70" s="183"/>
      <c r="D70" s="185" t="s">
        <v>209</v>
      </c>
      <c r="E70" s="186"/>
      <c r="F70" s="187"/>
    </row>
    <row r="71" spans="1:8">
      <c r="A71" s="114"/>
      <c r="B71" s="353"/>
      <c r="C71" s="183"/>
      <c r="D71" s="185"/>
      <c r="E71" s="186"/>
      <c r="F71" s="187"/>
    </row>
    <row r="72" spans="1:8">
      <c r="A72" s="114"/>
      <c r="B72" s="183"/>
      <c r="C72" s="183"/>
      <c r="D72" s="185"/>
      <c r="E72" s="186"/>
      <c r="F72" s="187"/>
    </row>
    <row r="73" spans="1:8">
      <c r="A73" s="114"/>
      <c r="B73" s="183"/>
      <c r="C73" s="183"/>
      <c r="D73" s="185"/>
      <c r="E73" s="186"/>
      <c r="F73" s="187"/>
    </row>
    <row r="74" spans="1:8">
      <c r="A74" s="114"/>
      <c r="B74" s="183"/>
      <c r="C74" s="183"/>
      <c r="D74" s="185"/>
      <c r="E74" s="186"/>
      <c r="F74" s="187"/>
    </row>
    <row r="75" spans="1:8">
      <c r="A75" s="114"/>
      <c r="B75" s="183"/>
      <c r="C75" s="183"/>
      <c r="D75" s="185"/>
      <c r="E75" s="186"/>
      <c r="F75" s="187"/>
    </row>
    <row r="76" spans="1:8">
      <c r="A76" s="148"/>
      <c r="B76" s="183"/>
      <c r="C76" s="183"/>
      <c r="D76" s="183"/>
      <c r="E76" s="186"/>
      <c r="F76" s="187"/>
    </row>
    <row r="77" spans="1:8">
      <c r="A77" s="148"/>
      <c r="B77" s="183"/>
      <c r="C77" s="183"/>
      <c r="D77" s="183"/>
      <c r="E77" s="186"/>
      <c r="F77" s="187"/>
    </row>
    <row r="78" spans="1:8">
      <c r="A78" s="148"/>
      <c r="B78" s="183"/>
      <c r="C78" s="183"/>
      <c r="D78" s="183"/>
      <c r="E78" s="186"/>
      <c r="F78" s="187"/>
    </row>
    <row r="79" spans="1:8">
      <c r="A79" s="148"/>
      <c r="B79" s="183"/>
      <c r="C79" s="183"/>
      <c r="D79" s="183"/>
      <c r="E79" s="186"/>
      <c r="F79" s="187"/>
    </row>
    <row r="80" spans="1:8">
      <c r="A80" s="148"/>
      <c r="B80" s="183"/>
      <c r="C80" s="183"/>
      <c r="D80"/>
      <c r="E80" s="149"/>
      <c r="F80" s="187"/>
    </row>
    <row r="81" spans="1:6">
      <c r="A81" s="112" t="s">
        <v>523</v>
      </c>
      <c r="B81" s="353"/>
      <c r="C81" s="183"/>
      <c r="D81" s="184" t="s">
        <v>456</v>
      </c>
      <c r="E81" s="186"/>
      <c r="F81" s="187"/>
    </row>
    <row r="82" spans="1:6">
      <c r="A82" s="376" t="s">
        <v>709</v>
      </c>
      <c r="B82" s="185"/>
      <c r="C82" s="183"/>
      <c r="D82" s="184" t="s">
        <v>708</v>
      </c>
      <c r="E82" s="186"/>
      <c r="F82" s="187"/>
    </row>
    <row r="83" spans="1:6">
      <c r="A83" s="377" t="s">
        <v>518</v>
      </c>
      <c r="B83" s="185"/>
      <c r="C83" s="183"/>
      <c r="D83" s="183" t="s">
        <v>707</v>
      </c>
      <c r="E83" s="186"/>
      <c r="F83" s="187"/>
    </row>
    <row r="84" spans="1:6">
      <c r="A84" s="289"/>
      <c r="B84" s="185"/>
      <c r="C84" s="289"/>
      <c r="D84" s="298"/>
      <c r="E84" s="298"/>
      <c r="F84" s="298"/>
    </row>
    <row r="85" spans="1:6">
      <c r="B85" s="271"/>
    </row>
    <row r="86" spans="1:6">
      <c r="B86" s="271"/>
    </row>
    <row r="87" spans="1:6">
      <c r="B87" s="271"/>
    </row>
    <row r="88" spans="1:6">
      <c r="B88" s="271"/>
    </row>
    <row r="89" spans="1:6">
      <c r="B89" s="271"/>
    </row>
    <row r="90" spans="1:6">
      <c r="B90" s="271"/>
    </row>
    <row r="91" spans="1:6">
      <c r="B91" s="271"/>
    </row>
    <row r="92" spans="1:6">
      <c r="B92" s="271"/>
    </row>
    <row r="93" spans="1:6">
      <c r="B93" s="271"/>
    </row>
    <row r="94" spans="1:6">
      <c r="B94" s="271"/>
    </row>
    <row r="95" spans="1:6">
      <c r="B95" s="271"/>
    </row>
    <row r="96" spans="1:6">
      <c r="B96" s="271"/>
    </row>
    <row r="97" spans="2:2">
      <c r="B97" s="271"/>
    </row>
    <row r="98" spans="2:2">
      <c r="B98" s="271"/>
    </row>
    <row r="99" spans="2:2">
      <c r="B99" s="271"/>
    </row>
    <row r="100" spans="2:2">
      <c r="B100" s="271"/>
    </row>
    <row r="101" spans="2:2">
      <c r="B101" s="271"/>
    </row>
    <row r="102" spans="2:2">
      <c r="B102" s="271"/>
    </row>
    <row r="103" spans="2:2">
      <c r="B103" s="271"/>
    </row>
    <row r="104" spans="2:2">
      <c r="B104" s="271"/>
    </row>
    <row r="105" spans="2:2">
      <c r="B105" s="271"/>
    </row>
    <row r="106" spans="2:2">
      <c r="B106" s="271"/>
    </row>
    <row r="107" spans="2:2">
      <c r="B107" s="271"/>
    </row>
    <row r="108" spans="2:2">
      <c r="B108" s="271"/>
    </row>
    <row r="109" spans="2:2">
      <c r="B109" s="271"/>
    </row>
    <row r="110" spans="2:2">
      <c r="B110" s="271"/>
    </row>
    <row r="111" spans="2:2">
      <c r="B111" s="271"/>
    </row>
    <row r="112" spans="2:2">
      <c r="B112" s="271"/>
    </row>
    <row r="113" spans="2:2">
      <c r="B113" s="271"/>
    </row>
    <row r="114" spans="2:2">
      <c r="B114" s="271"/>
    </row>
    <row r="115" spans="2:2">
      <c r="B115" s="271"/>
    </row>
    <row r="116" spans="2:2">
      <c r="B116" s="271"/>
    </row>
    <row r="117" spans="2:2">
      <c r="B117" s="271"/>
    </row>
    <row r="118" spans="2:2">
      <c r="B118" s="271"/>
    </row>
    <row r="119" spans="2:2">
      <c r="B119" s="271"/>
    </row>
    <row r="120" spans="2:2">
      <c r="B120" s="271"/>
    </row>
    <row r="121" spans="2:2">
      <c r="B121" s="271"/>
    </row>
    <row r="122" spans="2:2">
      <c r="B122" s="271"/>
    </row>
    <row r="123" spans="2:2">
      <c r="B123" s="271"/>
    </row>
    <row r="124" spans="2:2">
      <c r="B124" s="271"/>
    </row>
    <row r="125" spans="2:2">
      <c r="B125" s="271"/>
    </row>
    <row r="126" spans="2:2">
      <c r="B126" s="271"/>
    </row>
    <row r="127" spans="2:2">
      <c r="B127" s="271"/>
    </row>
    <row r="128" spans="2:2">
      <c r="B128" s="271"/>
    </row>
    <row r="129" spans="2:2">
      <c r="B129" s="271"/>
    </row>
    <row r="130" spans="2:2">
      <c r="B130" s="271"/>
    </row>
    <row r="131" spans="2:2">
      <c r="B131" s="271"/>
    </row>
    <row r="132" spans="2:2">
      <c r="B132" s="271"/>
    </row>
    <row r="133" spans="2:2">
      <c r="B133" s="271"/>
    </row>
    <row r="134" spans="2:2">
      <c r="B134" s="271"/>
    </row>
    <row r="135" spans="2:2">
      <c r="B135" s="271"/>
    </row>
    <row r="136" spans="2:2">
      <c r="B136" s="271"/>
    </row>
    <row r="137" spans="2:2">
      <c r="B137" s="271"/>
    </row>
    <row r="138" spans="2:2">
      <c r="B138" s="271"/>
    </row>
    <row r="139" spans="2:2">
      <c r="B139" s="271"/>
    </row>
    <row r="140" spans="2:2">
      <c r="B140" s="271"/>
    </row>
    <row r="141" spans="2:2">
      <c r="B141" s="271"/>
    </row>
    <row r="142" spans="2:2">
      <c r="B142" s="271"/>
    </row>
    <row r="143" spans="2:2">
      <c r="B143" s="271"/>
    </row>
    <row r="144" spans="2:2">
      <c r="B144" s="271"/>
    </row>
    <row r="145" spans="2:2">
      <c r="B145" s="271"/>
    </row>
    <row r="146" spans="2:2">
      <c r="B146" s="271"/>
    </row>
    <row r="147" spans="2:2">
      <c r="B147" s="271"/>
    </row>
    <row r="148" spans="2:2">
      <c r="B148" s="271"/>
    </row>
    <row r="149" spans="2:2">
      <c r="B149" s="271"/>
    </row>
    <row r="150" spans="2:2">
      <c r="B150" s="271"/>
    </row>
    <row r="151" spans="2:2">
      <c r="B151" s="271"/>
    </row>
    <row r="152" spans="2:2">
      <c r="B152" s="271"/>
    </row>
    <row r="153" spans="2:2">
      <c r="B153" s="271"/>
    </row>
    <row r="154" spans="2:2">
      <c r="B154" s="271"/>
    </row>
    <row r="155" spans="2:2">
      <c r="B155" s="271"/>
    </row>
    <row r="156" spans="2:2">
      <c r="B156" s="271"/>
    </row>
    <row r="157" spans="2:2">
      <c r="B157" s="271"/>
    </row>
    <row r="158" spans="2:2">
      <c r="B158" s="271"/>
    </row>
    <row r="159" spans="2:2">
      <c r="B159" s="271"/>
    </row>
    <row r="160" spans="2:2">
      <c r="B160" s="271"/>
    </row>
    <row r="161" spans="2:2">
      <c r="B161" s="271"/>
    </row>
    <row r="162" spans="2:2">
      <c r="B162" s="271"/>
    </row>
    <row r="163" spans="2:2">
      <c r="B163" s="271"/>
    </row>
    <row r="164" spans="2:2">
      <c r="B164" s="271"/>
    </row>
    <row r="165" spans="2:2">
      <c r="B165" s="271"/>
    </row>
    <row r="166" spans="2:2">
      <c r="B166" s="271"/>
    </row>
    <row r="167" spans="2:2">
      <c r="B167" s="271"/>
    </row>
    <row r="168" spans="2:2">
      <c r="B168" s="271"/>
    </row>
    <row r="169" spans="2:2">
      <c r="B169" s="271"/>
    </row>
    <row r="170" spans="2:2">
      <c r="B170" s="271"/>
    </row>
    <row r="171" spans="2:2">
      <c r="B171" s="271"/>
    </row>
    <row r="172" spans="2:2">
      <c r="B172" s="271"/>
    </row>
    <row r="173" spans="2:2">
      <c r="B173" s="271"/>
    </row>
    <row r="174" spans="2:2">
      <c r="B174" s="271"/>
    </row>
    <row r="175" spans="2:2">
      <c r="B175" s="271"/>
    </row>
    <row r="176" spans="2:2">
      <c r="B176" s="271"/>
    </row>
    <row r="177" spans="2:2">
      <c r="B177" s="271"/>
    </row>
    <row r="178" spans="2:2">
      <c r="B178" s="271"/>
    </row>
    <row r="179" spans="2:2">
      <c r="B179" s="271"/>
    </row>
    <row r="180" spans="2:2">
      <c r="B180" s="271"/>
    </row>
    <row r="181" spans="2:2">
      <c r="B181" s="271"/>
    </row>
    <row r="182" spans="2:2">
      <c r="B182" s="271"/>
    </row>
    <row r="183" spans="2:2">
      <c r="B183" s="271"/>
    </row>
    <row r="184" spans="2:2">
      <c r="B184" s="271"/>
    </row>
    <row r="185" spans="2:2">
      <c r="B185" s="271"/>
    </row>
    <row r="186" spans="2:2">
      <c r="B186" s="271"/>
    </row>
    <row r="187" spans="2:2">
      <c r="B187" s="271"/>
    </row>
    <row r="188" spans="2:2">
      <c r="B188" s="271"/>
    </row>
    <row r="189" spans="2:2">
      <c r="B189" s="271"/>
    </row>
    <row r="190" spans="2:2">
      <c r="B190" s="271"/>
    </row>
    <row r="191" spans="2:2">
      <c r="B191" s="271"/>
    </row>
    <row r="192" spans="2:2">
      <c r="B192" s="271"/>
    </row>
    <row r="193" spans="2:2">
      <c r="B193" s="271"/>
    </row>
    <row r="194" spans="2:2">
      <c r="B194" s="271"/>
    </row>
    <row r="195" spans="2:2">
      <c r="B195" s="271"/>
    </row>
    <row r="196" spans="2:2">
      <c r="B196" s="271"/>
    </row>
    <row r="197" spans="2:2">
      <c r="B197" s="271"/>
    </row>
    <row r="198" spans="2:2">
      <c r="B198" s="271"/>
    </row>
    <row r="199" spans="2:2">
      <c r="B199" s="271"/>
    </row>
    <row r="200" spans="2:2">
      <c r="B200" s="271"/>
    </row>
    <row r="201" spans="2:2">
      <c r="B201" s="271"/>
    </row>
    <row r="202" spans="2:2">
      <c r="B202" s="271"/>
    </row>
    <row r="203" spans="2:2">
      <c r="B203" s="271"/>
    </row>
    <row r="204" spans="2:2">
      <c r="B204" s="271"/>
    </row>
    <row r="205" spans="2:2">
      <c r="B205" s="271"/>
    </row>
    <row r="206" spans="2:2">
      <c r="B206" s="271"/>
    </row>
    <row r="207" spans="2:2">
      <c r="B207" s="271"/>
    </row>
    <row r="208" spans="2:2">
      <c r="B208" s="271"/>
    </row>
    <row r="209" spans="2:2">
      <c r="B209" s="271"/>
    </row>
    <row r="210" spans="2:2">
      <c r="B210" s="271"/>
    </row>
    <row r="211" spans="2:2">
      <c r="B211" s="271"/>
    </row>
    <row r="212" spans="2:2">
      <c r="B212" s="271"/>
    </row>
    <row r="213" spans="2:2">
      <c r="B213" s="271"/>
    </row>
    <row r="214" spans="2:2">
      <c r="B214" s="271"/>
    </row>
    <row r="215" spans="2:2">
      <c r="B215" s="271"/>
    </row>
    <row r="216" spans="2:2">
      <c r="B216" s="271"/>
    </row>
    <row r="217" spans="2:2">
      <c r="B217" s="271"/>
    </row>
    <row r="218" spans="2:2">
      <c r="B218" s="271"/>
    </row>
    <row r="219" spans="2:2">
      <c r="B219" s="271"/>
    </row>
    <row r="220" spans="2:2">
      <c r="B220" s="271"/>
    </row>
    <row r="221" spans="2:2">
      <c r="B221" s="271"/>
    </row>
    <row r="222" spans="2:2">
      <c r="B222" s="271"/>
    </row>
    <row r="223" spans="2:2">
      <c r="B223" s="271"/>
    </row>
    <row r="224" spans="2:2">
      <c r="B224" s="271"/>
    </row>
    <row r="225" spans="2:2">
      <c r="B225" s="271"/>
    </row>
    <row r="226" spans="2:2">
      <c r="B226" s="271"/>
    </row>
    <row r="227" spans="2:2">
      <c r="B227" s="271"/>
    </row>
    <row r="228" spans="2:2">
      <c r="B228" s="271"/>
    </row>
    <row r="229" spans="2:2">
      <c r="B229" s="271"/>
    </row>
    <row r="230" spans="2:2">
      <c r="B230" s="271"/>
    </row>
    <row r="231" spans="2:2">
      <c r="B231" s="271"/>
    </row>
    <row r="232" spans="2:2">
      <c r="B232" s="271"/>
    </row>
    <row r="233" spans="2:2">
      <c r="B233" s="271"/>
    </row>
    <row r="234" spans="2:2">
      <c r="B234" s="271"/>
    </row>
    <row r="235" spans="2:2">
      <c r="B235" s="271"/>
    </row>
    <row r="236" spans="2:2">
      <c r="B236" s="271"/>
    </row>
    <row r="237" spans="2:2">
      <c r="B237" s="271"/>
    </row>
    <row r="238" spans="2:2">
      <c r="B238" s="271"/>
    </row>
    <row r="239" spans="2:2">
      <c r="B239" s="271"/>
    </row>
    <row r="240" spans="2:2">
      <c r="B240" s="271"/>
    </row>
    <row r="241" spans="2:2">
      <c r="B241" s="271"/>
    </row>
    <row r="242" spans="2:2">
      <c r="B242" s="271"/>
    </row>
    <row r="243" spans="2:2">
      <c r="B243" s="271"/>
    </row>
    <row r="244" spans="2:2">
      <c r="B244" s="271"/>
    </row>
    <row r="245" spans="2:2">
      <c r="B245" s="271"/>
    </row>
    <row r="246" spans="2:2">
      <c r="B246" s="271"/>
    </row>
    <row r="247" spans="2:2">
      <c r="B247" s="271"/>
    </row>
    <row r="248" spans="2:2">
      <c r="B248" s="271"/>
    </row>
    <row r="249" spans="2:2">
      <c r="B249" s="271"/>
    </row>
    <row r="250" spans="2:2">
      <c r="B250" s="271"/>
    </row>
    <row r="251" spans="2:2">
      <c r="B251" s="271"/>
    </row>
    <row r="252" spans="2:2">
      <c r="B252" s="271"/>
    </row>
    <row r="253" spans="2:2">
      <c r="B253" s="271"/>
    </row>
    <row r="254" spans="2:2">
      <c r="B254" s="271"/>
    </row>
    <row r="255" spans="2:2">
      <c r="B255" s="271"/>
    </row>
    <row r="256" spans="2:2">
      <c r="B256" s="271"/>
    </row>
    <row r="257" spans="2:2">
      <c r="B257" s="271"/>
    </row>
    <row r="258" spans="2:2">
      <c r="B258" s="271"/>
    </row>
    <row r="259" spans="2:2">
      <c r="B259" s="271"/>
    </row>
    <row r="260" spans="2:2">
      <c r="B260" s="271"/>
    </row>
    <row r="261" spans="2:2">
      <c r="B261" s="271"/>
    </row>
    <row r="262" spans="2:2">
      <c r="B262" s="271"/>
    </row>
    <row r="263" spans="2:2">
      <c r="B263" s="271"/>
    </row>
    <row r="264" spans="2:2">
      <c r="B264" s="271"/>
    </row>
    <row r="265" spans="2:2">
      <c r="B265" s="271"/>
    </row>
    <row r="266" spans="2:2">
      <c r="B266" s="271"/>
    </row>
    <row r="267" spans="2:2">
      <c r="B267" s="271"/>
    </row>
    <row r="268" spans="2:2">
      <c r="B268" s="271"/>
    </row>
    <row r="269" spans="2:2">
      <c r="B269" s="271"/>
    </row>
    <row r="270" spans="2:2">
      <c r="B270" s="271"/>
    </row>
    <row r="271" spans="2:2">
      <c r="B271" s="271"/>
    </row>
    <row r="272" spans="2:2">
      <c r="B272" s="271"/>
    </row>
    <row r="273" spans="2:2">
      <c r="B273" s="271"/>
    </row>
    <row r="274" spans="2:2">
      <c r="B274" s="271"/>
    </row>
    <row r="275" spans="2:2">
      <c r="B275" s="271"/>
    </row>
    <row r="276" spans="2:2">
      <c r="B276" s="271"/>
    </row>
    <row r="277" spans="2:2">
      <c r="B277" s="271"/>
    </row>
    <row r="278" spans="2:2">
      <c r="B278" s="271"/>
    </row>
    <row r="279" spans="2:2">
      <c r="B279" s="271"/>
    </row>
    <row r="280" spans="2:2">
      <c r="B280" s="271"/>
    </row>
    <row r="281" spans="2:2">
      <c r="B281" s="271"/>
    </row>
    <row r="282" spans="2:2">
      <c r="B282" s="271"/>
    </row>
    <row r="283" spans="2:2">
      <c r="B283" s="271"/>
    </row>
    <row r="284" spans="2:2">
      <c r="B284" s="271"/>
    </row>
    <row r="285" spans="2:2">
      <c r="B285" s="271"/>
    </row>
    <row r="286" spans="2:2">
      <c r="B286" s="271"/>
    </row>
    <row r="287" spans="2:2">
      <c r="B287" s="271"/>
    </row>
    <row r="288" spans="2:2">
      <c r="B288" s="271"/>
    </row>
    <row r="289" spans="2:2">
      <c r="B289" s="271"/>
    </row>
    <row r="290" spans="2:2">
      <c r="B290" s="271"/>
    </row>
    <row r="291" spans="2:2">
      <c r="B291" s="271"/>
    </row>
    <row r="292" spans="2:2">
      <c r="B292" s="271"/>
    </row>
    <row r="293" spans="2:2">
      <c r="B293" s="271"/>
    </row>
    <row r="294" spans="2:2">
      <c r="B294" s="271"/>
    </row>
    <row r="295" spans="2:2">
      <c r="B295" s="271"/>
    </row>
    <row r="296" spans="2:2">
      <c r="B296" s="271"/>
    </row>
    <row r="297" spans="2:2">
      <c r="B297" s="271"/>
    </row>
    <row r="298" spans="2:2">
      <c r="B298" s="271"/>
    </row>
    <row r="299" spans="2:2">
      <c r="B299" s="271"/>
    </row>
    <row r="300" spans="2:2">
      <c r="B300" s="271"/>
    </row>
    <row r="301" spans="2:2">
      <c r="B301" s="271"/>
    </row>
    <row r="302" spans="2:2">
      <c r="B302" s="271"/>
    </row>
    <row r="303" spans="2:2">
      <c r="B303" s="271"/>
    </row>
    <row r="304" spans="2:2">
      <c r="B304" s="271"/>
    </row>
    <row r="305" spans="2:2">
      <c r="B305" s="271"/>
    </row>
    <row r="306" spans="2:2">
      <c r="B306" s="271"/>
    </row>
    <row r="307" spans="2:2">
      <c r="B307" s="271"/>
    </row>
    <row r="308" spans="2:2">
      <c r="B308" s="271"/>
    </row>
    <row r="309" spans="2:2">
      <c r="B309" s="271"/>
    </row>
    <row r="310" spans="2:2">
      <c r="B310" s="271"/>
    </row>
    <row r="311" spans="2:2">
      <c r="B311" s="271"/>
    </row>
    <row r="312" spans="2:2">
      <c r="B312" s="271"/>
    </row>
    <row r="313" spans="2:2">
      <c r="B313" s="271"/>
    </row>
    <row r="314" spans="2:2">
      <c r="B314" s="271"/>
    </row>
    <row r="315" spans="2:2">
      <c r="B315" s="271"/>
    </row>
    <row r="316" spans="2:2">
      <c r="B316" s="271"/>
    </row>
    <row r="317" spans="2:2">
      <c r="B317" s="271"/>
    </row>
    <row r="318" spans="2:2">
      <c r="B318" s="271"/>
    </row>
    <row r="319" spans="2:2">
      <c r="B319" s="271"/>
    </row>
    <row r="320" spans="2:2">
      <c r="B320" s="271"/>
    </row>
    <row r="321" spans="2:2">
      <c r="B321" s="271"/>
    </row>
    <row r="322" spans="2:2">
      <c r="B322" s="271"/>
    </row>
    <row r="323" spans="2:2">
      <c r="B323" s="271"/>
    </row>
    <row r="324" spans="2:2">
      <c r="B324" s="271"/>
    </row>
    <row r="325" spans="2:2">
      <c r="B325" s="271"/>
    </row>
    <row r="326" spans="2:2">
      <c r="B326" s="271"/>
    </row>
    <row r="327" spans="2:2">
      <c r="B327" s="271"/>
    </row>
    <row r="328" spans="2:2">
      <c r="B328" s="271"/>
    </row>
    <row r="329" spans="2:2">
      <c r="B329" s="271"/>
    </row>
    <row r="330" spans="2:2">
      <c r="B330" s="271"/>
    </row>
    <row r="331" spans="2:2">
      <c r="B331" s="271"/>
    </row>
    <row r="332" spans="2:2">
      <c r="B332" s="271"/>
    </row>
    <row r="333" spans="2:2">
      <c r="B333" s="271"/>
    </row>
    <row r="334" spans="2:2">
      <c r="B334" s="271"/>
    </row>
    <row r="335" spans="2:2">
      <c r="B335" s="271"/>
    </row>
    <row r="336" spans="2:2">
      <c r="B336" s="271"/>
    </row>
    <row r="337" spans="2:2">
      <c r="B337" s="271"/>
    </row>
    <row r="338" spans="2:2">
      <c r="B338" s="271"/>
    </row>
    <row r="339" spans="2:2">
      <c r="B339" s="271"/>
    </row>
    <row r="340" spans="2:2">
      <c r="B340" s="271"/>
    </row>
    <row r="341" spans="2:2">
      <c r="B341" s="271"/>
    </row>
    <row r="342" spans="2:2">
      <c r="B342" s="271"/>
    </row>
    <row r="343" spans="2:2">
      <c r="B343" s="271"/>
    </row>
    <row r="344" spans="2:2">
      <c r="B344" s="271"/>
    </row>
    <row r="345" spans="2:2">
      <c r="B345" s="271"/>
    </row>
    <row r="346" spans="2:2">
      <c r="B346" s="271"/>
    </row>
    <row r="347" spans="2:2">
      <c r="B347" s="271"/>
    </row>
    <row r="348" spans="2:2">
      <c r="B348" s="271"/>
    </row>
    <row r="349" spans="2:2">
      <c r="B349" s="271"/>
    </row>
    <row r="350" spans="2:2">
      <c r="B350" s="271"/>
    </row>
    <row r="351" spans="2:2">
      <c r="B351" s="271"/>
    </row>
    <row r="352" spans="2:2">
      <c r="B352" s="271"/>
    </row>
    <row r="353" spans="2:2">
      <c r="B353" s="271"/>
    </row>
    <row r="354" spans="2:2">
      <c r="B354" s="271"/>
    </row>
    <row r="355" spans="2:2">
      <c r="B355" s="271"/>
    </row>
    <row r="356" spans="2:2">
      <c r="B356" s="271"/>
    </row>
    <row r="357" spans="2:2">
      <c r="B357" s="271"/>
    </row>
    <row r="358" spans="2:2">
      <c r="B358" s="271"/>
    </row>
    <row r="359" spans="2:2">
      <c r="B359" s="271"/>
    </row>
    <row r="360" spans="2:2">
      <c r="B360" s="271"/>
    </row>
    <row r="361" spans="2:2">
      <c r="B361" s="271"/>
    </row>
    <row r="362" spans="2:2">
      <c r="B362" s="271"/>
    </row>
    <row r="363" spans="2:2">
      <c r="B363" s="271"/>
    </row>
    <row r="364" spans="2:2">
      <c r="B364" s="271"/>
    </row>
    <row r="365" spans="2:2">
      <c r="B365" s="271"/>
    </row>
    <row r="366" spans="2:2">
      <c r="B366" s="271"/>
    </row>
    <row r="367" spans="2:2">
      <c r="B367" s="271"/>
    </row>
    <row r="368" spans="2:2">
      <c r="B368" s="271"/>
    </row>
    <row r="369" spans="2:2">
      <c r="B369" s="271"/>
    </row>
    <row r="370" spans="2:2">
      <c r="B370" s="271"/>
    </row>
    <row r="371" spans="2:2">
      <c r="B371" s="271"/>
    </row>
    <row r="372" spans="2:2">
      <c r="B372" s="271"/>
    </row>
    <row r="373" spans="2:2">
      <c r="B373" s="271"/>
    </row>
    <row r="374" spans="2:2">
      <c r="B374" s="271"/>
    </row>
    <row r="375" spans="2:2">
      <c r="B375" s="271"/>
    </row>
    <row r="376" spans="2:2">
      <c r="B376" s="271"/>
    </row>
    <row r="377" spans="2:2">
      <c r="B377" s="271"/>
    </row>
    <row r="378" spans="2:2">
      <c r="B378" s="271"/>
    </row>
    <row r="379" spans="2:2">
      <c r="B379" s="271"/>
    </row>
    <row r="380" spans="2:2">
      <c r="B380" s="271"/>
    </row>
    <row r="381" spans="2:2">
      <c r="B381" s="271"/>
    </row>
    <row r="382" spans="2:2">
      <c r="B382" s="271"/>
    </row>
    <row r="383" spans="2:2">
      <c r="B383" s="271"/>
    </row>
    <row r="384" spans="2:2">
      <c r="B384" s="271"/>
    </row>
    <row r="385" spans="2:2">
      <c r="B385" s="271"/>
    </row>
    <row r="386" spans="2:2">
      <c r="B386" s="271"/>
    </row>
    <row r="387" spans="2:2">
      <c r="B387" s="271"/>
    </row>
    <row r="388" spans="2:2">
      <c r="B388" s="271"/>
    </row>
    <row r="389" spans="2:2">
      <c r="B389" s="271"/>
    </row>
    <row r="390" spans="2:2">
      <c r="B390" s="271"/>
    </row>
    <row r="391" spans="2:2">
      <c r="B391" s="271"/>
    </row>
    <row r="392" spans="2:2">
      <c r="B392" s="271"/>
    </row>
    <row r="393" spans="2:2">
      <c r="B393" s="271"/>
    </row>
    <row r="394" spans="2:2">
      <c r="B394" s="271"/>
    </row>
    <row r="395" spans="2:2">
      <c r="B395" s="271"/>
    </row>
    <row r="396" spans="2:2">
      <c r="B396" s="271"/>
    </row>
    <row r="397" spans="2:2">
      <c r="B397" s="271"/>
    </row>
    <row r="398" spans="2:2">
      <c r="B398" s="271"/>
    </row>
    <row r="399" spans="2:2">
      <c r="B399" s="271"/>
    </row>
    <row r="400" spans="2:2">
      <c r="B400" s="271"/>
    </row>
    <row r="401" spans="2:2">
      <c r="B401" s="271"/>
    </row>
    <row r="402" spans="2:2">
      <c r="B402" s="271"/>
    </row>
    <row r="403" spans="2:2">
      <c r="B403" s="271"/>
    </row>
    <row r="404" spans="2:2">
      <c r="B404" s="271"/>
    </row>
    <row r="405" spans="2:2">
      <c r="B405" s="271"/>
    </row>
    <row r="406" spans="2:2">
      <c r="B406" s="271"/>
    </row>
    <row r="407" spans="2:2">
      <c r="B407" s="271"/>
    </row>
    <row r="408" spans="2:2">
      <c r="B408" s="271"/>
    </row>
    <row r="409" spans="2:2">
      <c r="B409" s="271"/>
    </row>
    <row r="410" spans="2:2">
      <c r="B410" s="271"/>
    </row>
    <row r="411" spans="2:2">
      <c r="B411" s="271"/>
    </row>
    <row r="412" spans="2:2">
      <c r="B412" s="271"/>
    </row>
    <row r="413" spans="2:2">
      <c r="B413" s="271"/>
    </row>
    <row r="414" spans="2:2">
      <c r="B414" s="271"/>
    </row>
    <row r="415" spans="2:2">
      <c r="B415" s="271"/>
    </row>
    <row r="416" spans="2:2">
      <c r="B416" s="271"/>
    </row>
    <row r="417" spans="2:2">
      <c r="B417" s="271"/>
    </row>
    <row r="418" spans="2:2">
      <c r="B418" s="271"/>
    </row>
    <row r="419" spans="2:2">
      <c r="B419" s="271"/>
    </row>
    <row r="420" spans="2:2">
      <c r="B420" s="271"/>
    </row>
    <row r="421" spans="2:2">
      <c r="B421" s="271"/>
    </row>
    <row r="422" spans="2:2">
      <c r="B422" s="271"/>
    </row>
    <row r="423" spans="2:2">
      <c r="B423" s="271"/>
    </row>
    <row r="424" spans="2:2">
      <c r="B424" s="271"/>
    </row>
    <row r="425" spans="2:2">
      <c r="B425" s="271"/>
    </row>
    <row r="426" spans="2:2">
      <c r="B426" s="271"/>
    </row>
    <row r="427" spans="2:2">
      <c r="B427" s="271"/>
    </row>
    <row r="428" spans="2:2">
      <c r="B428" s="271"/>
    </row>
    <row r="429" spans="2:2">
      <c r="B429" s="271"/>
    </row>
    <row r="430" spans="2:2">
      <c r="B430" s="271"/>
    </row>
    <row r="431" spans="2:2">
      <c r="B431" s="271"/>
    </row>
    <row r="432" spans="2:2">
      <c r="B432" s="271"/>
    </row>
    <row r="433" spans="2:2">
      <c r="B433" s="271"/>
    </row>
    <row r="434" spans="2:2">
      <c r="B434" s="271"/>
    </row>
    <row r="435" spans="2:2">
      <c r="B435" s="271"/>
    </row>
    <row r="436" spans="2:2">
      <c r="B436" s="271"/>
    </row>
    <row r="437" spans="2:2">
      <c r="B437" s="271"/>
    </row>
    <row r="438" spans="2:2">
      <c r="B438" s="271"/>
    </row>
    <row r="439" spans="2:2">
      <c r="B439" s="271"/>
    </row>
    <row r="440" spans="2:2">
      <c r="B440" s="271"/>
    </row>
    <row r="441" spans="2:2">
      <c r="B441" s="271"/>
    </row>
    <row r="442" spans="2:2">
      <c r="B442" s="271"/>
    </row>
    <row r="443" spans="2:2">
      <c r="B443" s="271"/>
    </row>
    <row r="444" spans="2:2">
      <c r="B444" s="271"/>
    </row>
    <row r="445" spans="2:2">
      <c r="B445" s="271"/>
    </row>
    <row r="446" spans="2:2">
      <c r="B446" s="271"/>
    </row>
    <row r="447" spans="2:2">
      <c r="B447" s="271"/>
    </row>
    <row r="448" spans="2:2">
      <c r="B448" s="271"/>
    </row>
    <row r="449" spans="2:2">
      <c r="B449" s="271"/>
    </row>
    <row r="450" spans="2:2">
      <c r="B450" s="271"/>
    </row>
    <row r="451" spans="2:2">
      <c r="B451" s="271"/>
    </row>
    <row r="452" spans="2:2">
      <c r="B452" s="271"/>
    </row>
    <row r="453" spans="2:2">
      <c r="B453" s="271"/>
    </row>
    <row r="454" spans="2:2">
      <c r="B454" s="271"/>
    </row>
    <row r="455" spans="2:2">
      <c r="B455" s="271"/>
    </row>
    <row r="456" spans="2:2">
      <c r="B456" s="271"/>
    </row>
    <row r="457" spans="2:2">
      <c r="B457" s="271"/>
    </row>
    <row r="458" spans="2:2">
      <c r="B458" s="271"/>
    </row>
    <row r="459" spans="2:2">
      <c r="B459" s="271"/>
    </row>
    <row r="460" spans="2:2">
      <c r="B460" s="271"/>
    </row>
    <row r="461" spans="2:2">
      <c r="B461" s="271"/>
    </row>
    <row r="462" spans="2:2">
      <c r="B462" s="271"/>
    </row>
    <row r="463" spans="2:2">
      <c r="B463" s="271"/>
    </row>
    <row r="464" spans="2:2">
      <c r="B464" s="271"/>
    </row>
    <row r="465" spans="2:2">
      <c r="B465" s="271"/>
    </row>
    <row r="466" spans="2:2">
      <c r="B466" s="271"/>
    </row>
    <row r="467" spans="2:2">
      <c r="B467" s="271"/>
    </row>
    <row r="468" spans="2:2">
      <c r="B468" s="271"/>
    </row>
    <row r="469" spans="2:2">
      <c r="B469" s="271"/>
    </row>
    <row r="470" spans="2:2">
      <c r="B470" s="271"/>
    </row>
    <row r="471" spans="2:2">
      <c r="B471" s="271"/>
    </row>
    <row r="472" spans="2:2">
      <c r="B472" s="271"/>
    </row>
    <row r="473" spans="2:2">
      <c r="B473" s="271"/>
    </row>
    <row r="474" spans="2:2">
      <c r="B474" s="271"/>
    </row>
    <row r="475" spans="2:2">
      <c r="B475" s="271"/>
    </row>
    <row r="476" spans="2:2">
      <c r="B476" s="271"/>
    </row>
    <row r="477" spans="2:2">
      <c r="B477" s="271"/>
    </row>
    <row r="478" spans="2:2">
      <c r="B478" s="271"/>
    </row>
    <row r="479" spans="2:2">
      <c r="B479" s="271"/>
    </row>
    <row r="480" spans="2:2">
      <c r="B480" s="271"/>
    </row>
    <row r="481" spans="2:2">
      <c r="B481" s="271"/>
    </row>
    <row r="482" spans="2:2">
      <c r="B482" s="271"/>
    </row>
    <row r="483" spans="2:2">
      <c r="B483" s="271"/>
    </row>
    <row r="484" spans="2:2">
      <c r="B484" s="271"/>
    </row>
    <row r="485" spans="2:2">
      <c r="B485" s="271"/>
    </row>
    <row r="486" spans="2:2">
      <c r="B486" s="271"/>
    </row>
    <row r="487" spans="2:2">
      <c r="B487" s="271"/>
    </row>
    <row r="488" spans="2:2">
      <c r="B488" s="271"/>
    </row>
    <row r="489" spans="2:2">
      <c r="B489" s="271"/>
    </row>
    <row r="490" spans="2:2">
      <c r="B490" s="271"/>
    </row>
    <row r="491" spans="2:2">
      <c r="B491" s="271"/>
    </row>
    <row r="492" spans="2:2">
      <c r="B492" s="271"/>
    </row>
    <row r="493" spans="2:2">
      <c r="B493" s="271"/>
    </row>
    <row r="494" spans="2:2">
      <c r="B494" s="271"/>
    </row>
    <row r="495" spans="2:2">
      <c r="B495" s="271"/>
    </row>
    <row r="496" spans="2:2">
      <c r="B496" s="271"/>
    </row>
    <row r="497" spans="2:2">
      <c r="B497" s="271"/>
    </row>
    <row r="498" spans="2:2">
      <c r="B498" s="271"/>
    </row>
    <row r="499" spans="2:2">
      <c r="B499" s="271"/>
    </row>
    <row r="500" spans="2:2">
      <c r="B500" s="271"/>
    </row>
    <row r="501" spans="2:2">
      <c r="B501" s="271"/>
    </row>
    <row r="502" spans="2:2">
      <c r="B502" s="271"/>
    </row>
    <row r="503" spans="2:2">
      <c r="B503" s="271"/>
    </row>
    <row r="504" spans="2:2">
      <c r="B504" s="271"/>
    </row>
    <row r="505" spans="2:2">
      <c r="B505" s="271"/>
    </row>
    <row r="506" spans="2:2">
      <c r="B506" s="271"/>
    </row>
    <row r="507" spans="2:2">
      <c r="B507" s="271"/>
    </row>
    <row r="508" spans="2:2">
      <c r="B508" s="271"/>
    </row>
    <row r="509" spans="2:2">
      <c r="B509" s="271"/>
    </row>
    <row r="510" spans="2:2">
      <c r="B510" s="271"/>
    </row>
    <row r="511" spans="2:2">
      <c r="B511" s="271"/>
    </row>
    <row r="512" spans="2:2">
      <c r="B512" s="271"/>
    </row>
    <row r="513" spans="2:2">
      <c r="B513" s="271"/>
    </row>
    <row r="514" spans="2:2">
      <c r="B514" s="271"/>
    </row>
    <row r="515" spans="2:2">
      <c r="B515" s="271"/>
    </row>
    <row r="516" spans="2:2">
      <c r="B516" s="271"/>
    </row>
    <row r="517" spans="2:2">
      <c r="B517" s="271"/>
    </row>
    <row r="518" spans="2:2">
      <c r="B518" s="271"/>
    </row>
    <row r="519" spans="2:2">
      <c r="B519" s="271"/>
    </row>
    <row r="520" spans="2:2">
      <c r="B520" s="271"/>
    </row>
    <row r="521" spans="2:2">
      <c r="B521" s="271"/>
    </row>
    <row r="522" spans="2:2">
      <c r="B522" s="271"/>
    </row>
    <row r="523" spans="2:2">
      <c r="B523" s="271"/>
    </row>
    <row r="524" spans="2:2">
      <c r="B524" s="271"/>
    </row>
    <row r="525" spans="2:2">
      <c r="B525" s="271"/>
    </row>
    <row r="526" spans="2:2">
      <c r="B526" s="271"/>
    </row>
    <row r="527" spans="2:2">
      <c r="B527" s="271"/>
    </row>
    <row r="528" spans="2:2">
      <c r="B528" s="271"/>
    </row>
    <row r="529" spans="2:2">
      <c r="B529" s="271"/>
    </row>
    <row r="530" spans="2:2">
      <c r="B530" s="271"/>
    </row>
    <row r="531" spans="2:2">
      <c r="B531" s="271"/>
    </row>
    <row r="532" spans="2:2">
      <c r="B532" s="271"/>
    </row>
    <row r="533" spans="2:2">
      <c r="B533" s="271"/>
    </row>
    <row r="534" spans="2:2">
      <c r="B534" s="271"/>
    </row>
    <row r="535" spans="2:2">
      <c r="B535" s="271"/>
    </row>
    <row r="536" spans="2:2">
      <c r="B536" s="271"/>
    </row>
    <row r="537" spans="2:2">
      <c r="B537" s="271"/>
    </row>
    <row r="538" spans="2:2">
      <c r="B538" s="271"/>
    </row>
    <row r="539" spans="2:2">
      <c r="B539" s="271"/>
    </row>
    <row r="540" spans="2:2">
      <c r="B540" s="271"/>
    </row>
    <row r="541" spans="2:2">
      <c r="B541" s="271"/>
    </row>
    <row r="542" spans="2:2">
      <c r="B542" s="271"/>
    </row>
    <row r="543" spans="2:2">
      <c r="B543" s="271"/>
    </row>
    <row r="544" spans="2:2">
      <c r="B544" s="271"/>
    </row>
    <row r="545" spans="2:2">
      <c r="B545" s="271"/>
    </row>
    <row r="546" spans="2:2">
      <c r="B546" s="271"/>
    </row>
    <row r="547" spans="2:2">
      <c r="B547" s="271"/>
    </row>
    <row r="548" spans="2:2">
      <c r="B548" s="271"/>
    </row>
    <row r="549" spans="2:2">
      <c r="B549" s="271"/>
    </row>
    <row r="550" spans="2:2">
      <c r="B550" s="271"/>
    </row>
    <row r="551" spans="2:2">
      <c r="B551" s="271"/>
    </row>
    <row r="552" spans="2:2">
      <c r="B552" s="271"/>
    </row>
    <row r="553" spans="2:2">
      <c r="B553" s="271"/>
    </row>
    <row r="554" spans="2:2">
      <c r="B554" s="271"/>
    </row>
    <row r="555" spans="2:2">
      <c r="B555" s="271"/>
    </row>
    <row r="556" spans="2:2">
      <c r="B556" s="271"/>
    </row>
    <row r="557" spans="2:2">
      <c r="B557" s="271"/>
    </row>
    <row r="558" spans="2:2">
      <c r="B558" s="271"/>
    </row>
    <row r="559" spans="2:2">
      <c r="B559" s="271"/>
    </row>
    <row r="560" spans="2:2">
      <c r="B560" s="271"/>
    </row>
    <row r="561" spans="2:2">
      <c r="B561" s="271"/>
    </row>
    <row r="562" spans="2:2">
      <c r="B562" s="271"/>
    </row>
    <row r="563" spans="2:2">
      <c r="B563" s="271"/>
    </row>
    <row r="564" spans="2:2">
      <c r="B564" s="271"/>
    </row>
    <row r="565" spans="2:2">
      <c r="B565" s="271"/>
    </row>
    <row r="566" spans="2:2">
      <c r="B566" s="271"/>
    </row>
    <row r="567" spans="2:2">
      <c r="B567" s="271"/>
    </row>
    <row r="568" spans="2:2">
      <c r="B568" s="271"/>
    </row>
    <row r="569" spans="2:2">
      <c r="B569" s="271"/>
    </row>
    <row r="570" spans="2:2">
      <c r="B570" s="271"/>
    </row>
    <row r="571" spans="2:2">
      <c r="B571" s="271"/>
    </row>
    <row r="572" spans="2:2">
      <c r="B572" s="271"/>
    </row>
    <row r="573" spans="2:2">
      <c r="B573" s="271"/>
    </row>
    <row r="574" spans="2:2">
      <c r="B574" s="271"/>
    </row>
    <row r="575" spans="2:2">
      <c r="B575" s="271"/>
    </row>
    <row r="576" spans="2:2">
      <c r="B576" s="271"/>
    </row>
    <row r="577" spans="2:2">
      <c r="B577" s="271"/>
    </row>
    <row r="578" spans="2:2">
      <c r="B578" s="271"/>
    </row>
    <row r="579" spans="2:2">
      <c r="B579" s="271"/>
    </row>
    <row r="580" spans="2:2">
      <c r="B580" s="271"/>
    </row>
    <row r="581" spans="2:2">
      <c r="B581" s="271"/>
    </row>
    <row r="582" spans="2:2">
      <c r="B582" s="271"/>
    </row>
    <row r="583" spans="2:2">
      <c r="B583" s="271"/>
    </row>
    <row r="584" spans="2:2">
      <c r="B584" s="271"/>
    </row>
    <row r="585" spans="2:2">
      <c r="B585" s="271"/>
    </row>
    <row r="586" spans="2:2">
      <c r="B586" s="271"/>
    </row>
    <row r="587" spans="2:2">
      <c r="B587" s="271"/>
    </row>
    <row r="588" spans="2:2">
      <c r="B588" s="271"/>
    </row>
    <row r="589" spans="2:2">
      <c r="B589" s="271"/>
    </row>
    <row r="590" spans="2:2">
      <c r="B590" s="271"/>
    </row>
    <row r="591" spans="2:2">
      <c r="B591" s="271"/>
    </row>
    <row r="592" spans="2:2">
      <c r="B592" s="271"/>
    </row>
    <row r="593" spans="2:2">
      <c r="B593" s="271"/>
    </row>
    <row r="594" spans="2:2">
      <c r="B594" s="271"/>
    </row>
    <row r="595" spans="2:2">
      <c r="B595" s="271"/>
    </row>
    <row r="596" spans="2:2">
      <c r="B596" s="271"/>
    </row>
    <row r="597" spans="2:2">
      <c r="B597" s="271"/>
    </row>
    <row r="598" spans="2:2">
      <c r="B598" s="271"/>
    </row>
    <row r="599" spans="2:2">
      <c r="B599" s="271"/>
    </row>
    <row r="600" spans="2:2">
      <c r="B600" s="271"/>
    </row>
    <row r="601" spans="2:2">
      <c r="B601" s="271"/>
    </row>
    <row r="602" spans="2:2">
      <c r="B602" s="271"/>
    </row>
    <row r="603" spans="2:2">
      <c r="B603" s="271"/>
    </row>
    <row r="604" spans="2:2">
      <c r="B604" s="271"/>
    </row>
    <row r="605" spans="2:2">
      <c r="B605" s="271"/>
    </row>
    <row r="606" spans="2:2">
      <c r="B606" s="271"/>
    </row>
    <row r="607" spans="2:2">
      <c r="B607" s="271"/>
    </row>
    <row r="608" spans="2:2">
      <c r="B608" s="271"/>
    </row>
    <row r="609" spans="2:2">
      <c r="B609" s="271"/>
    </row>
    <row r="610" spans="2:2">
      <c r="B610" s="271"/>
    </row>
    <row r="611" spans="2:2">
      <c r="B611" s="271"/>
    </row>
    <row r="612" spans="2:2">
      <c r="B612" s="271"/>
    </row>
    <row r="613" spans="2:2">
      <c r="B613" s="271"/>
    </row>
    <row r="614" spans="2:2">
      <c r="B614" s="271"/>
    </row>
    <row r="615" spans="2:2">
      <c r="B615" s="271"/>
    </row>
    <row r="616" spans="2:2">
      <c r="B616" s="271"/>
    </row>
    <row r="617" spans="2:2">
      <c r="B617" s="271"/>
    </row>
    <row r="618" spans="2:2">
      <c r="B618" s="271"/>
    </row>
    <row r="619" spans="2:2">
      <c r="B619" s="271"/>
    </row>
    <row r="620" spans="2:2">
      <c r="B620" s="271"/>
    </row>
    <row r="621" spans="2:2">
      <c r="B621" s="271"/>
    </row>
    <row r="622" spans="2:2">
      <c r="B622" s="271"/>
    </row>
    <row r="623" spans="2:2">
      <c r="B623" s="271"/>
    </row>
    <row r="624" spans="2:2">
      <c r="B624" s="271"/>
    </row>
    <row r="625" spans="2:2">
      <c r="B625" s="271"/>
    </row>
    <row r="626" spans="2:2">
      <c r="B626" s="271"/>
    </row>
    <row r="627" spans="2:2">
      <c r="B627" s="271"/>
    </row>
    <row r="628" spans="2:2">
      <c r="B628" s="271"/>
    </row>
    <row r="629" spans="2:2">
      <c r="B629" s="271"/>
    </row>
    <row r="630" spans="2:2">
      <c r="B630" s="271"/>
    </row>
    <row r="631" spans="2:2">
      <c r="B631" s="271"/>
    </row>
    <row r="632" spans="2:2">
      <c r="B632" s="271"/>
    </row>
    <row r="633" spans="2:2">
      <c r="B633" s="271"/>
    </row>
    <row r="634" spans="2:2">
      <c r="B634" s="271"/>
    </row>
    <row r="635" spans="2:2">
      <c r="B635" s="271"/>
    </row>
    <row r="636" spans="2:2">
      <c r="B636" s="271"/>
    </row>
    <row r="637" spans="2:2">
      <c r="B637" s="271"/>
    </row>
    <row r="638" spans="2:2">
      <c r="B638" s="271"/>
    </row>
    <row r="639" spans="2:2">
      <c r="B639" s="271"/>
    </row>
    <row r="640" spans="2:2">
      <c r="B640" s="271"/>
    </row>
    <row r="641" spans="2:2">
      <c r="B641" s="271"/>
    </row>
    <row r="642" spans="2:2">
      <c r="B642" s="271"/>
    </row>
    <row r="643" spans="2:2">
      <c r="B643" s="271"/>
    </row>
    <row r="644" spans="2:2">
      <c r="B644" s="271"/>
    </row>
    <row r="645" spans="2:2">
      <c r="B645" s="271"/>
    </row>
    <row r="646" spans="2:2">
      <c r="B646" s="271"/>
    </row>
    <row r="647" spans="2:2">
      <c r="B647" s="271"/>
    </row>
    <row r="648" spans="2:2">
      <c r="B648" s="271"/>
    </row>
    <row r="649" spans="2:2">
      <c r="B649" s="271"/>
    </row>
    <row r="650" spans="2:2">
      <c r="B650" s="271"/>
    </row>
    <row r="651" spans="2:2">
      <c r="B651" s="271"/>
    </row>
    <row r="652" spans="2:2">
      <c r="B652" s="271"/>
    </row>
    <row r="653" spans="2:2">
      <c r="B653" s="271"/>
    </row>
    <row r="654" spans="2:2">
      <c r="B654" s="271"/>
    </row>
    <row r="655" spans="2:2">
      <c r="B655" s="271"/>
    </row>
    <row r="656" spans="2:2">
      <c r="B656" s="271"/>
    </row>
    <row r="657" spans="2:2">
      <c r="B657" s="271"/>
    </row>
    <row r="658" spans="2:2">
      <c r="B658" s="271"/>
    </row>
    <row r="659" spans="2:2">
      <c r="B659" s="271"/>
    </row>
    <row r="660" spans="2:2">
      <c r="B660" s="271"/>
    </row>
    <row r="661" spans="2:2">
      <c r="B661" s="271"/>
    </row>
    <row r="662" spans="2:2">
      <c r="B662" s="271"/>
    </row>
    <row r="663" spans="2:2">
      <c r="B663" s="271"/>
    </row>
    <row r="664" spans="2:2">
      <c r="B664" s="271"/>
    </row>
    <row r="665" spans="2:2">
      <c r="B665" s="271"/>
    </row>
    <row r="666" spans="2:2">
      <c r="B666" s="271"/>
    </row>
    <row r="667" spans="2:2">
      <c r="B667" s="271"/>
    </row>
    <row r="668" spans="2:2">
      <c r="B668" s="271"/>
    </row>
    <row r="669" spans="2:2">
      <c r="B669" s="271"/>
    </row>
    <row r="670" spans="2:2">
      <c r="B670" s="271"/>
    </row>
    <row r="671" spans="2:2">
      <c r="B671" s="271"/>
    </row>
    <row r="672" spans="2:2">
      <c r="B672" s="271"/>
    </row>
    <row r="673" spans="2:2">
      <c r="B673" s="271"/>
    </row>
    <row r="674" spans="2:2">
      <c r="B674" s="271"/>
    </row>
    <row r="675" spans="2:2">
      <c r="B675" s="271"/>
    </row>
    <row r="676" spans="2:2">
      <c r="B676" s="271"/>
    </row>
    <row r="677" spans="2:2">
      <c r="B677" s="271"/>
    </row>
    <row r="678" spans="2:2">
      <c r="B678" s="271"/>
    </row>
    <row r="679" spans="2:2">
      <c r="B679" s="271"/>
    </row>
    <row r="680" spans="2:2">
      <c r="B680" s="271"/>
    </row>
    <row r="681" spans="2:2">
      <c r="B681" s="271"/>
    </row>
    <row r="682" spans="2:2">
      <c r="B682" s="271"/>
    </row>
    <row r="683" spans="2:2">
      <c r="B683" s="271"/>
    </row>
    <row r="684" spans="2:2">
      <c r="B684" s="271"/>
    </row>
    <row r="685" spans="2:2">
      <c r="B685" s="271"/>
    </row>
    <row r="686" spans="2:2">
      <c r="B686" s="271"/>
    </row>
    <row r="687" spans="2:2">
      <c r="B687" s="271"/>
    </row>
    <row r="688" spans="2:2">
      <c r="B688" s="271"/>
    </row>
    <row r="689" spans="2:2">
      <c r="B689" s="271"/>
    </row>
    <row r="690" spans="2:2">
      <c r="B690" s="271"/>
    </row>
    <row r="691" spans="2:2">
      <c r="B691" s="271"/>
    </row>
    <row r="692" spans="2:2">
      <c r="B692" s="271"/>
    </row>
    <row r="693" spans="2:2">
      <c r="B693" s="271"/>
    </row>
    <row r="694" spans="2:2">
      <c r="B694" s="271"/>
    </row>
    <row r="695" spans="2:2">
      <c r="B695" s="271"/>
    </row>
    <row r="696" spans="2:2">
      <c r="B696" s="271"/>
    </row>
    <row r="697" spans="2:2">
      <c r="B697" s="271"/>
    </row>
    <row r="698" spans="2:2">
      <c r="B698" s="271"/>
    </row>
    <row r="699" spans="2:2">
      <c r="B699" s="271"/>
    </row>
    <row r="700" spans="2:2">
      <c r="B700" s="271"/>
    </row>
    <row r="701" spans="2:2">
      <c r="B701" s="271"/>
    </row>
    <row r="702" spans="2:2">
      <c r="B702" s="271"/>
    </row>
    <row r="703" spans="2:2">
      <c r="B703" s="271"/>
    </row>
    <row r="704" spans="2:2">
      <c r="B704" s="271"/>
    </row>
    <row r="705" spans="2:2">
      <c r="B705" s="271"/>
    </row>
    <row r="706" spans="2:2">
      <c r="B706" s="271"/>
    </row>
    <row r="707" spans="2:2">
      <c r="B707" s="271"/>
    </row>
    <row r="708" spans="2:2">
      <c r="B708" s="271"/>
    </row>
    <row r="709" spans="2:2">
      <c r="B709" s="271"/>
    </row>
    <row r="710" spans="2:2">
      <c r="B710" s="271"/>
    </row>
    <row r="711" spans="2:2">
      <c r="B711" s="271"/>
    </row>
    <row r="712" spans="2:2">
      <c r="B712" s="271"/>
    </row>
    <row r="713" spans="2:2">
      <c r="B713" s="271"/>
    </row>
    <row r="714" spans="2:2">
      <c r="B714" s="271"/>
    </row>
    <row r="715" spans="2:2">
      <c r="B715" s="271"/>
    </row>
    <row r="716" spans="2:2">
      <c r="B716" s="271"/>
    </row>
    <row r="717" spans="2:2">
      <c r="B717" s="271"/>
    </row>
    <row r="718" spans="2:2">
      <c r="B718" s="271"/>
    </row>
    <row r="719" spans="2:2">
      <c r="B719" s="271"/>
    </row>
    <row r="720" spans="2:2">
      <c r="B720" s="271"/>
    </row>
    <row r="721" spans="2:2">
      <c r="B721" s="271"/>
    </row>
    <row r="722" spans="2:2">
      <c r="B722" s="271"/>
    </row>
    <row r="723" spans="2:2">
      <c r="B723" s="271"/>
    </row>
    <row r="724" spans="2:2">
      <c r="B724" s="271"/>
    </row>
    <row r="725" spans="2:2">
      <c r="B725" s="271"/>
    </row>
    <row r="726" spans="2:2">
      <c r="B726" s="271"/>
    </row>
    <row r="727" spans="2:2">
      <c r="B727" s="271"/>
    </row>
    <row r="728" spans="2:2">
      <c r="B728" s="271"/>
    </row>
    <row r="729" spans="2:2">
      <c r="B729" s="271"/>
    </row>
    <row r="730" spans="2:2">
      <c r="B730" s="271"/>
    </row>
    <row r="731" spans="2:2">
      <c r="B731" s="271"/>
    </row>
    <row r="732" spans="2:2">
      <c r="B732" s="271"/>
    </row>
    <row r="733" spans="2:2">
      <c r="B733" s="271"/>
    </row>
    <row r="734" spans="2:2">
      <c r="B734" s="271"/>
    </row>
    <row r="735" spans="2:2">
      <c r="B735" s="271"/>
    </row>
    <row r="736" spans="2:2">
      <c r="B736" s="271"/>
    </row>
    <row r="737" spans="2:2">
      <c r="B737" s="271"/>
    </row>
    <row r="738" spans="2:2">
      <c r="B738" s="271"/>
    </row>
    <row r="739" spans="2:2">
      <c r="B739" s="271"/>
    </row>
    <row r="740" spans="2:2">
      <c r="B740" s="271"/>
    </row>
    <row r="741" spans="2:2">
      <c r="B741" s="271"/>
    </row>
    <row r="742" spans="2:2">
      <c r="B742" s="271"/>
    </row>
    <row r="743" spans="2:2">
      <c r="B743" s="271"/>
    </row>
    <row r="744" spans="2:2">
      <c r="B744" s="271"/>
    </row>
    <row r="745" spans="2:2">
      <c r="B745" s="271"/>
    </row>
    <row r="746" spans="2:2">
      <c r="B746" s="271"/>
    </row>
    <row r="747" spans="2:2">
      <c r="B747" s="271"/>
    </row>
    <row r="748" spans="2:2">
      <c r="B748" s="271"/>
    </row>
    <row r="749" spans="2:2">
      <c r="B749" s="271"/>
    </row>
    <row r="750" spans="2:2">
      <c r="B750" s="271"/>
    </row>
    <row r="751" spans="2:2">
      <c r="B751" s="271"/>
    </row>
    <row r="752" spans="2:2">
      <c r="B752" s="271"/>
    </row>
    <row r="753" spans="2:2">
      <c r="B753" s="271"/>
    </row>
    <row r="754" spans="2:2">
      <c r="B754" s="271"/>
    </row>
    <row r="755" spans="2:2">
      <c r="B755" s="271"/>
    </row>
    <row r="756" spans="2:2">
      <c r="B756" s="271"/>
    </row>
    <row r="757" spans="2:2">
      <c r="B757" s="271"/>
    </row>
    <row r="758" spans="2:2">
      <c r="B758" s="271"/>
    </row>
    <row r="759" spans="2:2">
      <c r="B759" s="271"/>
    </row>
    <row r="760" spans="2:2">
      <c r="B760" s="271"/>
    </row>
    <row r="761" spans="2:2">
      <c r="B761" s="271"/>
    </row>
    <row r="762" spans="2:2">
      <c r="B762" s="271"/>
    </row>
    <row r="763" spans="2:2">
      <c r="B763" s="271"/>
    </row>
    <row r="764" spans="2:2">
      <c r="B764" s="271"/>
    </row>
    <row r="765" spans="2:2">
      <c r="B765" s="271"/>
    </row>
    <row r="766" spans="2:2">
      <c r="B766" s="271"/>
    </row>
    <row r="767" spans="2:2">
      <c r="B767" s="271"/>
    </row>
    <row r="768" spans="2:2">
      <c r="B768" s="271"/>
    </row>
    <row r="769" spans="2:2">
      <c r="B769" s="271"/>
    </row>
    <row r="770" spans="2:2">
      <c r="B770" s="271"/>
    </row>
    <row r="771" spans="2:2">
      <c r="B771" s="271"/>
    </row>
    <row r="772" spans="2:2">
      <c r="B772" s="271"/>
    </row>
    <row r="773" spans="2:2">
      <c r="B773" s="271"/>
    </row>
    <row r="774" spans="2:2">
      <c r="B774" s="271"/>
    </row>
    <row r="775" spans="2:2">
      <c r="B775" s="271"/>
    </row>
    <row r="776" spans="2:2">
      <c r="B776" s="271"/>
    </row>
    <row r="777" spans="2:2">
      <c r="B777" s="271"/>
    </row>
    <row r="778" spans="2:2">
      <c r="B778" s="271"/>
    </row>
    <row r="779" spans="2:2">
      <c r="B779" s="271"/>
    </row>
    <row r="780" spans="2:2">
      <c r="B780" s="271"/>
    </row>
    <row r="781" spans="2:2">
      <c r="B781" s="271"/>
    </row>
    <row r="782" spans="2:2">
      <c r="B782" s="271"/>
    </row>
    <row r="783" spans="2:2">
      <c r="B783" s="271"/>
    </row>
    <row r="784" spans="2:2">
      <c r="B784" s="271"/>
    </row>
    <row r="785" spans="2:2">
      <c r="B785" s="271"/>
    </row>
    <row r="786" spans="2:2">
      <c r="B786" s="271"/>
    </row>
    <row r="787" spans="2:2">
      <c r="B787" s="271"/>
    </row>
    <row r="788" spans="2:2">
      <c r="B788" s="271"/>
    </row>
    <row r="789" spans="2:2">
      <c r="B789" s="271"/>
    </row>
    <row r="790" spans="2:2">
      <c r="B790" s="271"/>
    </row>
    <row r="791" spans="2:2">
      <c r="B791" s="271"/>
    </row>
    <row r="792" spans="2:2">
      <c r="B792" s="271"/>
    </row>
    <row r="793" spans="2:2">
      <c r="B793" s="271"/>
    </row>
    <row r="794" spans="2:2">
      <c r="B794" s="271"/>
    </row>
    <row r="795" spans="2:2">
      <c r="B795" s="271"/>
    </row>
    <row r="796" spans="2:2">
      <c r="B796" s="271"/>
    </row>
    <row r="797" spans="2:2">
      <c r="B797" s="271"/>
    </row>
    <row r="798" spans="2:2">
      <c r="B798" s="271"/>
    </row>
    <row r="799" spans="2:2">
      <c r="B799" s="271"/>
    </row>
    <row r="800" spans="2:2">
      <c r="B800" s="271"/>
    </row>
    <row r="801" spans="2:2">
      <c r="B801" s="271"/>
    </row>
    <row r="802" spans="2:2">
      <c r="B802" s="271"/>
    </row>
    <row r="803" spans="2:2">
      <c r="B803" s="271"/>
    </row>
    <row r="804" spans="2:2">
      <c r="B804" s="271"/>
    </row>
    <row r="805" spans="2:2">
      <c r="B805" s="271"/>
    </row>
    <row r="806" spans="2:2">
      <c r="B806" s="271"/>
    </row>
    <row r="807" spans="2:2">
      <c r="B807" s="271"/>
    </row>
    <row r="808" spans="2:2">
      <c r="B808" s="271"/>
    </row>
    <row r="809" spans="2:2">
      <c r="B809" s="271"/>
    </row>
    <row r="810" spans="2:2">
      <c r="B810" s="271"/>
    </row>
    <row r="811" spans="2:2">
      <c r="B811" s="271"/>
    </row>
    <row r="812" spans="2:2">
      <c r="B812" s="271"/>
    </row>
    <row r="813" spans="2:2">
      <c r="B813" s="271"/>
    </row>
    <row r="814" spans="2:2">
      <c r="B814" s="271"/>
    </row>
    <row r="815" spans="2:2">
      <c r="B815" s="271"/>
    </row>
    <row r="816" spans="2:2">
      <c r="B816" s="271"/>
    </row>
    <row r="817" spans="2:2">
      <c r="B817" s="271"/>
    </row>
    <row r="818" spans="2:2">
      <c r="B818" s="271"/>
    </row>
    <row r="819" spans="2:2">
      <c r="B819" s="271"/>
    </row>
    <row r="820" spans="2:2">
      <c r="B820" s="271"/>
    </row>
    <row r="821" spans="2:2">
      <c r="B821" s="271"/>
    </row>
    <row r="822" spans="2:2">
      <c r="B822" s="271"/>
    </row>
    <row r="823" spans="2:2">
      <c r="B823" s="271"/>
    </row>
    <row r="824" spans="2:2">
      <c r="B824" s="271"/>
    </row>
    <row r="825" spans="2:2">
      <c r="B825" s="271"/>
    </row>
    <row r="826" spans="2:2">
      <c r="B826" s="271"/>
    </row>
    <row r="827" spans="2:2">
      <c r="B827" s="271"/>
    </row>
    <row r="828" spans="2:2">
      <c r="B828" s="271"/>
    </row>
    <row r="829" spans="2:2">
      <c r="B829" s="271"/>
    </row>
    <row r="830" spans="2:2">
      <c r="B830" s="271"/>
    </row>
    <row r="831" spans="2:2">
      <c r="B831" s="271"/>
    </row>
    <row r="832" spans="2:2">
      <c r="B832" s="271"/>
    </row>
    <row r="833" spans="2:2">
      <c r="B833" s="271"/>
    </row>
    <row r="834" spans="2:2">
      <c r="B834" s="271"/>
    </row>
    <row r="835" spans="2:2">
      <c r="B835" s="271"/>
    </row>
    <row r="836" spans="2:2">
      <c r="B836" s="271"/>
    </row>
    <row r="837" spans="2:2">
      <c r="B837" s="271"/>
    </row>
    <row r="838" spans="2:2">
      <c r="B838" s="271"/>
    </row>
    <row r="839" spans="2:2">
      <c r="B839" s="271"/>
    </row>
    <row r="840" spans="2:2">
      <c r="B840" s="271"/>
    </row>
    <row r="841" spans="2:2">
      <c r="B841" s="271"/>
    </row>
    <row r="842" spans="2:2">
      <c r="B842" s="271"/>
    </row>
    <row r="843" spans="2:2">
      <c r="B843" s="271"/>
    </row>
    <row r="844" spans="2:2">
      <c r="B844" s="271"/>
    </row>
    <row r="845" spans="2:2">
      <c r="B845" s="271"/>
    </row>
    <row r="846" spans="2:2">
      <c r="B846" s="271"/>
    </row>
    <row r="847" spans="2:2">
      <c r="B847" s="271"/>
    </row>
    <row r="848" spans="2:2">
      <c r="B848" s="271"/>
    </row>
    <row r="849" spans="2:2">
      <c r="B849" s="271"/>
    </row>
    <row r="850" spans="2:2">
      <c r="B850" s="271"/>
    </row>
    <row r="851" spans="2:2">
      <c r="B851" s="271"/>
    </row>
    <row r="852" spans="2:2">
      <c r="B852" s="271"/>
    </row>
    <row r="853" spans="2:2">
      <c r="B853" s="271"/>
    </row>
    <row r="854" spans="2:2">
      <c r="B854" s="271"/>
    </row>
    <row r="855" spans="2:2">
      <c r="B855" s="271"/>
    </row>
    <row r="856" spans="2:2">
      <c r="B856" s="271"/>
    </row>
    <row r="857" spans="2:2">
      <c r="B857" s="271"/>
    </row>
    <row r="858" spans="2:2">
      <c r="B858" s="271"/>
    </row>
    <row r="859" spans="2:2">
      <c r="B859" s="271"/>
    </row>
    <row r="860" spans="2:2">
      <c r="B860" s="271"/>
    </row>
    <row r="861" spans="2:2">
      <c r="B861" s="271"/>
    </row>
    <row r="862" spans="2:2">
      <c r="B862" s="271"/>
    </row>
    <row r="863" spans="2:2">
      <c r="B863" s="271"/>
    </row>
    <row r="864" spans="2:2">
      <c r="B864" s="271"/>
    </row>
    <row r="865" spans="2:2">
      <c r="B865" s="271"/>
    </row>
    <row r="866" spans="2:2">
      <c r="B866" s="271"/>
    </row>
    <row r="867" spans="2:2">
      <c r="B867" s="271"/>
    </row>
    <row r="868" spans="2:2">
      <c r="B868" s="271"/>
    </row>
    <row r="869" spans="2:2">
      <c r="B869" s="271"/>
    </row>
    <row r="870" spans="2:2">
      <c r="B870" s="271"/>
    </row>
    <row r="871" spans="2:2">
      <c r="B871" s="271"/>
    </row>
    <row r="872" spans="2:2">
      <c r="B872" s="271"/>
    </row>
    <row r="873" spans="2:2">
      <c r="B873" s="271"/>
    </row>
    <row r="874" spans="2:2">
      <c r="B874" s="271"/>
    </row>
    <row r="875" spans="2:2">
      <c r="B875" s="271"/>
    </row>
    <row r="876" spans="2:2">
      <c r="B876" s="271"/>
    </row>
    <row r="877" spans="2:2">
      <c r="B877" s="271"/>
    </row>
    <row r="878" spans="2:2">
      <c r="B878" s="271"/>
    </row>
    <row r="879" spans="2:2">
      <c r="B879" s="271"/>
    </row>
    <row r="880" spans="2:2">
      <c r="B880" s="271"/>
    </row>
    <row r="881" spans="2:2">
      <c r="B881" s="271"/>
    </row>
    <row r="882" spans="2:2">
      <c r="B882" s="271"/>
    </row>
    <row r="883" spans="2:2">
      <c r="B883" s="271"/>
    </row>
    <row r="884" spans="2:2">
      <c r="B884" s="271"/>
    </row>
    <row r="885" spans="2:2">
      <c r="B885" s="271"/>
    </row>
    <row r="886" spans="2:2">
      <c r="B886" s="271"/>
    </row>
    <row r="887" spans="2:2">
      <c r="B887" s="271"/>
    </row>
    <row r="888" spans="2:2">
      <c r="B888" s="271"/>
    </row>
    <row r="889" spans="2:2">
      <c r="B889" s="271"/>
    </row>
    <row r="890" spans="2:2">
      <c r="B890" s="271"/>
    </row>
    <row r="891" spans="2:2">
      <c r="B891" s="271"/>
    </row>
    <row r="892" spans="2:2">
      <c r="B892" s="271"/>
    </row>
    <row r="893" spans="2:2">
      <c r="B893" s="271"/>
    </row>
    <row r="894" spans="2:2">
      <c r="B894" s="271"/>
    </row>
    <row r="895" spans="2:2">
      <c r="B895" s="271"/>
    </row>
    <row r="896" spans="2:2">
      <c r="B896" s="271"/>
    </row>
    <row r="897" spans="2:2">
      <c r="B897" s="271"/>
    </row>
    <row r="898" spans="2:2">
      <c r="B898" s="271"/>
    </row>
    <row r="899" spans="2:2">
      <c r="B899" s="271"/>
    </row>
    <row r="900" spans="2:2">
      <c r="B900" s="271"/>
    </row>
    <row r="901" spans="2:2">
      <c r="B901" s="271"/>
    </row>
    <row r="902" spans="2:2">
      <c r="B902" s="271"/>
    </row>
    <row r="903" spans="2:2">
      <c r="B903" s="271"/>
    </row>
    <row r="904" spans="2:2">
      <c r="B904" s="271"/>
    </row>
    <row r="905" spans="2:2">
      <c r="B905" s="271"/>
    </row>
    <row r="906" spans="2:2">
      <c r="B906" s="271"/>
    </row>
    <row r="907" spans="2:2">
      <c r="B907" s="271"/>
    </row>
    <row r="908" spans="2:2">
      <c r="B908" s="271"/>
    </row>
    <row r="909" spans="2:2">
      <c r="B909" s="271"/>
    </row>
    <row r="910" spans="2:2">
      <c r="B910" s="271"/>
    </row>
    <row r="911" spans="2:2">
      <c r="B911" s="271"/>
    </row>
    <row r="912" spans="2:2">
      <c r="B912" s="271"/>
    </row>
    <row r="913" spans="2:2">
      <c r="B913" s="271"/>
    </row>
    <row r="914" spans="2:2">
      <c r="B914" s="271"/>
    </row>
    <row r="915" spans="2:2">
      <c r="B915" s="271"/>
    </row>
    <row r="916" spans="2:2">
      <c r="B916" s="271"/>
    </row>
    <row r="917" spans="2:2">
      <c r="B917" s="271"/>
    </row>
    <row r="918" spans="2:2">
      <c r="B918" s="271"/>
    </row>
    <row r="919" spans="2:2">
      <c r="B919" s="271"/>
    </row>
    <row r="920" spans="2:2">
      <c r="B920" s="271"/>
    </row>
    <row r="921" spans="2:2">
      <c r="B921" s="271"/>
    </row>
    <row r="922" spans="2:2">
      <c r="B922" s="271"/>
    </row>
    <row r="923" spans="2:2">
      <c r="B923" s="271"/>
    </row>
    <row r="924" spans="2:2">
      <c r="B924" s="271"/>
    </row>
    <row r="925" spans="2:2">
      <c r="B925" s="271"/>
    </row>
    <row r="926" spans="2:2">
      <c r="B926" s="271"/>
    </row>
    <row r="927" spans="2:2">
      <c r="B927" s="271"/>
    </row>
    <row r="928" spans="2:2">
      <c r="B928" s="271"/>
    </row>
    <row r="929" spans="2:2">
      <c r="B929" s="271"/>
    </row>
    <row r="930" spans="2:2">
      <c r="B930" s="271"/>
    </row>
    <row r="931" spans="2:2">
      <c r="B931" s="271"/>
    </row>
    <row r="932" spans="2:2">
      <c r="B932" s="271"/>
    </row>
    <row r="933" spans="2:2">
      <c r="B933" s="271"/>
    </row>
    <row r="934" spans="2:2">
      <c r="B934" s="271"/>
    </row>
    <row r="935" spans="2:2">
      <c r="B935" s="271"/>
    </row>
    <row r="936" spans="2:2">
      <c r="B936" s="271"/>
    </row>
    <row r="937" spans="2:2">
      <c r="B937" s="271"/>
    </row>
    <row r="938" spans="2:2">
      <c r="B938" s="271"/>
    </row>
    <row r="939" spans="2:2">
      <c r="B939" s="271"/>
    </row>
    <row r="940" spans="2:2">
      <c r="B940" s="271"/>
    </row>
    <row r="941" spans="2:2">
      <c r="B941" s="271"/>
    </row>
    <row r="942" spans="2:2">
      <c r="B942" s="271"/>
    </row>
    <row r="943" spans="2:2">
      <c r="B943" s="271"/>
    </row>
    <row r="944" spans="2:2">
      <c r="B944" s="271"/>
    </row>
    <row r="945" spans="2:2">
      <c r="B945" s="271"/>
    </row>
    <row r="946" spans="2:2">
      <c r="B946" s="271"/>
    </row>
    <row r="947" spans="2:2">
      <c r="B947" s="271"/>
    </row>
    <row r="948" spans="2:2">
      <c r="B948" s="271"/>
    </row>
    <row r="949" spans="2:2">
      <c r="B949" s="271"/>
    </row>
    <row r="950" spans="2:2">
      <c r="B950" s="271"/>
    </row>
    <row r="951" spans="2:2">
      <c r="B951" s="271"/>
    </row>
    <row r="952" spans="2:2">
      <c r="B952" s="271"/>
    </row>
    <row r="953" spans="2:2">
      <c r="B953" s="271"/>
    </row>
    <row r="954" spans="2:2">
      <c r="B954" s="271"/>
    </row>
    <row r="955" spans="2:2">
      <c r="B955" s="271"/>
    </row>
    <row r="956" spans="2:2">
      <c r="B956" s="271"/>
    </row>
    <row r="957" spans="2:2">
      <c r="B957" s="271"/>
    </row>
    <row r="958" spans="2:2">
      <c r="B958" s="271"/>
    </row>
    <row r="959" spans="2:2">
      <c r="B959" s="271"/>
    </row>
    <row r="960" spans="2:2">
      <c r="B960" s="271"/>
    </row>
    <row r="961" spans="2:2">
      <c r="B961" s="271"/>
    </row>
    <row r="962" spans="2:2">
      <c r="B962" s="271"/>
    </row>
    <row r="963" spans="2:2">
      <c r="B963" s="271"/>
    </row>
    <row r="964" spans="2:2">
      <c r="B964" s="271"/>
    </row>
    <row r="965" spans="2:2">
      <c r="B965" s="271"/>
    </row>
    <row r="966" spans="2:2">
      <c r="B966" s="271"/>
    </row>
    <row r="967" spans="2:2">
      <c r="B967" s="271"/>
    </row>
    <row r="968" spans="2:2">
      <c r="B968" s="271"/>
    </row>
    <row r="969" spans="2:2">
      <c r="B969" s="271"/>
    </row>
    <row r="970" spans="2:2">
      <c r="B970" s="271"/>
    </row>
    <row r="971" spans="2:2">
      <c r="B971" s="271"/>
    </row>
    <row r="972" spans="2:2">
      <c r="B972" s="271"/>
    </row>
    <row r="973" spans="2:2">
      <c r="B973" s="271"/>
    </row>
    <row r="974" spans="2:2">
      <c r="B974" s="271"/>
    </row>
    <row r="975" spans="2:2">
      <c r="B975" s="271"/>
    </row>
    <row r="976" spans="2:2">
      <c r="B976" s="271"/>
    </row>
    <row r="977" spans="2:2">
      <c r="B977" s="271"/>
    </row>
    <row r="978" spans="2:2">
      <c r="B978" s="271"/>
    </row>
    <row r="979" spans="2:2">
      <c r="B979" s="271"/>
    </row>
    <row r="980" spans="2:2">
      <c r="B980" s="271"/>
    </row>
    <row r="981" spans="2:2">
      <c r="B981" s="271"/>
    </row>
    <row r="982" spans="2:2">
      <c r="B982" s="271"/>
    </row>
    <row r="983" spans="2:2">
      <c r="B983" s="271"/>
    </row>
    <row r="984" spans="2:2">
      <c r="B984" s="271"/>
    </row>
    <row r="985" spans="2:2">
      <c r="B985" s="271"/>
    </row>
    <row r="986" spans="2:2">
      <c r="B986" s="271"/>
    </row>
    <row r="987" spans="2:2">
      <c r="B987" s="271"/>
    </row>
    <row r="988" spans="2:2">
      <c r="B988" s="271"/>
    </row>
    <row r="989" spans="2:2">
      <c r="B989" s="271"/>
    </row>
    <row r="990" spans="2:2">
      <c r="B990" s="271"/>
    </row>
    <row r="991" spans="2:2">
      <c r="B991" s="271"/>
    </row>
    <row r="992" spans="2:2">
      <c r="B992" s="271"/>
    </row>
    <row r="993" spans="2:2">
      <c r="B993" s="271"/>
    </row>
    <row r="994" spans="2:2">
      <c r="B994" s="271"/>
    </row>
    <row r="995" spans="2:2">
      <c r="B995" s="271"/>
    </row>
    <row r="996" spans="2:2">
      <c r="B996" s="271"/>
    </row>
    <row r="997" spans="2:2">
      <c r="B997" s="271"/>
    </row>
    <row r="998" spans="2:2">
      <c r="B998" s="271"/>
    </row>
    <row r="999" spans="2:2">
      <c r="B999" s="271"/>
    </row>
    <row r="1000" spans="2:2">
      <c r="B1000" s="271"/>
    </row>
    <row r="1001" spans="2:2">
      <c r="B1001" s="271"/>
    </row>
    <row r="1002" spans="2:2">
      <c r="B1002" s="271"/>
    </row>
    <row r="1003" spans="2:2">
      <c r="B1003" s="271"/>
    </row>
    <row r="1004" spans="2:2">
      <c r="B1004" s="271"/>
    </row>
    <row r="1005" spans="2:2">
      <c r="B1005" s="271"/>
    </row>
    <row r="1006" spans="2:2">
      <c r="B1006" s="271"/>
    </row>
    <row r="1007" spans="2:2">
      <c r="B1007" s="271"/>
    </row>
    <row r="1008" spans="2:2">
      <c r="B1008" s="271"/>
    </row>
    <row r="1009" spans="2:2">
      <c r="B1009" s="271"/>
    </row>
    <row r="1010" spans="2:2">
      <c r="B1010" s="271"/>
    </row>
    <row r="1011" spans="2:2">
      <c r="B1011" s="271"/>
    </row>
    <row r="1012" spans="2:2">
      <c r="B1012" s="271"/>
    </row>
    <row r="1013" spans="2:2">
      <c r="B1013" s="271"/>
    </row>
    <row r="1014" spans="2:2">
      <c r="B1014" s="271"/>
    </row>
    <row r="1015" spans="2:2">
      <c r="B1015" s="271"/>
    </row>
    <row r="1016" spans="2:2">
      <c r="B1016" s="271"/>
    </row>
    <row r="1017" spans="2:2">
      <c r="B1017" s="271"/>
    </row>
    <row r="1018" spans="2:2">
      <c r="B1018" s="271"/>
    </row>
    <row r="1019" spans="2:2">
      <c r="B1019" s="271"/>
    </row>
    <row r="1020" spans="2:2">
      <c r="B1020" s="271"/>
    </row>
    <row r="1021" spans="2:2">
      <c r="B1021" s="271"/>
    </row>
    <row r="1022" spans="2:2">
      <c r="B1022" s="271"/>
    </row>
    <row r="1023" spans="2:2">
      <c r="B1023" s="271"/>
    </row>
    <row r="1024" spans="2:2">
      <c r="B1024" s="271"/>
    </row>
    <row r="1025" spans="2:2">
      <c r="B1025" s="271"/>
    </row>
    <row r="1026" spans="2:2">
      <c r="B1026" s="271"/>
    </row>
    <row r="1027" spans="2:2">
      <c r="B1027" s="271"/>
    </row>
    <row r="1028" spans="2:2">
      <c r="B1028" s="271"/>
    </row>
    <row r="1029" spans="2:2">
      <c r="B1029" s="271"/>
    </row>
    <row r="1030" spans="2:2">
      <c r="B1030" s="271"/>
    </row>
    <row r="1031" spans="2:2">
      <c r="B1031" s="271"/>
    </row>
    <row r="1032" spans="2:2">
      <c r="B1032" s="271"/>
    </row>
    <row r="1033" spans="2:2">
      <c r="B1033" s="271"/>
    </row>
    <row r="1034" spans="2:2">
      <c r="B1034" s="271"/>
    </row>
    <row r="1035" spans="2:2">
      <c r="B1035" s="271"/>
    </row>
    <row r="1036" spans="2:2">
      <c r="B1036" s="271"/>
    </row>
    <row r="1037" spans="2:2">
      <c r="B1037" s="271"/>
    </row>
    <row r="1038" spans="2:2">
      <c r="B1038" s="271"/>
    </row>
    <row r="1039" spans="2:2">
      <c r="B1039" s="271"/>
    </row>
    <row r="1040" spans="2:2">
      <c r="B1040" s="271"/>
    </row>
    <row r="1041" spans="2:2">
      <c r="B1041" s="271"/>
    </row>
    <row r="1042" spans="2:2">
      <c r="B1042" s="271"/>
    </row>
    <row r="1043" spans="2:2">
      <c r="B1043" s="271"/>
    </row>
    <row r="1044" spans="2:2">
      <c r="B1044" s="271"/>
    </row>
    <row r="1045" spans="2:2">
      <c r="B1045" s="271"/>
    </row>
    <row r="1046" spans="2:2">
      <c r="B1046" s="271"/>
    </row>
    <row r="1047" spans="2:2">
      <c r="B1047" s="271"/>
    </row>
    <row r="1048" spans="2:2">
      <c r="B1048" s="271"/>
    </row>
    <row r="1049" spans="2:2">
      <c r="B1049" s="271"/>
    </row>
    <row r="1050" spans="2:2">
      <c r="B1050" s="271"/>
    </row>
    <row r="1051" spans="2:2">
      <c r="B1051" s="271"/>
    </row>
    <row r="1052" spans="2:2">
      <c r="B1052" s="271"/>
    </row>
    <row r="1053" spans="2:2">
      <c r="B1053" s="271"/>
    </row>
    <row r="1054" spans="2:2">
      <c r="B1054" s="271"/>
    </row>
    <row r="1055" spans="2:2">
      <c r="B1055" s="271"/>
    </row>
    <row r="1056" spans="2:2">
      <c r="B1056" s="271"/>
    </row>
    <row r="1057" spans="2:2">
      <c r="B1057" s="271"/>
    </row>
    <row r="1058" spans="2:2">
      <c r="B1058" s="271"/>
    </row>
    <row r="1059" spans="2:2">
      <c r="B1059" s="271"/>
    </row>
    <row r="1060" spans="2:2">
      <c r="B1060" s="271"/>
    </row>
    <row r="1061" spans="2:2">
      <c r="B1061" s="271"/>
    </row>
    <row r="1062" spans="2:2">
      <c r="B1062" s="271"/>
    </row>
    <row r="1063" spans="2:2">
      <c r="B1063" s="271"/>
    </row>
    <row r="1064" spans="2:2">
      <c r="B1064" s="271"/>
    </row>
    <row r="1065" spans="2:2">
      <c r="B1065" s="271"/>
    </row>
    <row r="1066" spans="2:2">
      <c r="B1066" s="271"/>
    </row>
    <row r="1067" spans="2:2">
      <c r="B1067" s="271"/>
    </row>
    <row r="1068" spans="2:2">
      <c r="B1068" s="271"/>
    </row>
    <row r="1069" spans="2:2">
      <c r="B1069" s="271"/>
    </row>
    <row r="1070" spans="2:2">
      <c r="B1070" s="271"/>
    </row>
    <row r="1071" spans="2:2">
      <c r="B1071" s="271"/>
    </row>
    <row r="1072" spans="2:2">
      <c r="B1072" s="271"/>
    </row>
    <row r="1073" spans="2:2">
      <c r="B1073" s="271"/>
    </row>
    <row r="1074" spans="2:2">
      <c r="B1074" s="271"/>
    </row>
    <row r="1075" spans="2:2">
      <c r="B1075" s="271"/>
    </row>
    <row r="1076" spans="2:2">
      <c r="B1076" s="271"/>
    </row>
    <row r="1077" spans="2:2">
      <c r="B1077" s="271"/>
    </row>
    <row r="1078" spans="2:2">
      <c r="B1078" s="271"/>
    </row>
    <row r="1079" spans="2:2">
      <c r="B1079" s="271"/>
    </row>
    <row r="1080" spans="2:2">
      <c r="B1080" s="271"/>
    </row>
    <row r="1081" spans="2:2">
      <c r="B1081" s="271"/>
    </row>
    <row r="1082" spans="2:2">
      <c r="B1082" s="271"/>
    </row>
    <row r="1083" spans="2:2">
      <c r="B1083" s="271"/>
    </row>
    <row r="1084" spans="2:2">
      <c r="B1084" s="271"/>
    </row>
    <row r="1085" spans="2:2">
      <c r="B1085" s="271"/>
    </row>
    <row r="1086" spans="2:2">
      <c r="B1086" s="271"/>
    </row>
    <row r="1087" spans="2:2">
      <c r="B1087" s="271"/>
    </row>
    <row r="1088" spans="2:2">
      <c r="B1088" s="271"/>
    </row>
    <row r="1089" spans="2:2">
      <c r="B1089" s="271"/>
    </row>
    <row r="1090" spans="2:2">
      <c r="B1090" s="271"/>
    </row>
    <row r="1091" spans="2:2">
      <c r="B1091" s="271"/>
    </row>
    <row r="1092" spans="2:2">
      <c r="B1092" s="271"/>
    </row>
    <row r="1093" spans="2:2">
      <c r="B1093" s="271"/>
    </row>
    <row r="1094" spans="2:2">
      <c r="B1094" s="271"/>
    </row>
    <row r="1095" spans="2:2">
      <c r="B1095" s="271"/>
    </row>
    <row r="1096" spans="2:2">
      <c r="B1096" s="271"/>
    </row>
    <row r="1097" spans="2:2">
      <c r="B1097" s="271"/>
    </row>
    <row r="1098" spans="2:2">
      <c r="B1098" s="271"/>
    </row>
    <row r="1099" spans="2:2">
      <c r="B1099" s="271"/>
    </row>
    <row r="1100" spans="2:2">
      <c r="B1100" s="271"/>
    </row>
    <row r="1101" spans="2:2">
      <c r="B1101" s="271"/>
    </row>
    <row r="1102" spans="2:2">
      <c r="B1102" s="271"/>
    </row>
    <row r="1103" spans="2:2">
      <c r="B1103" s="271"/>
    </row>
    <row r="1104" spans="2:2">
      <c r="B1104" s="271"/>
    </row>
    <row r="1105" spans="2:2">
      <c r="B1105" s="271"/>
    </row>
    <row r="1106" spans="2:2">
      <c r="B1106" s="271"/>
    </row>
    <row r="1107" spans="2:2">
      <c r="B1107" s="271"/>
    </row>
    <row r="1108" spans="2:2">
      <c r="B1108" s="271"/>
    </row>
    <row r="1109" spans="2:2">
      <c r="B1109" s="271"/>
    </row>
    <row r="1110" spans="2:2">
      <c r="B1110" s="271"/>
    </row>
    <row r="1111" spans="2:2">
      <c r="B1111" s="271"/>
    </row>
    <row r="1112" spans="2:2">
      <c r="B1112" s="271"/>
    </row>
    <row r="1113" spans="2:2">
      <c r="B1113" s="271"/>
    </row>
    <row r="1114" spans="2:2">
      <c r="B1114" s="271"/>
    </row>
    <row r="1115" spans="2:2">
      <c r="B1115" s="271"/>
    </row>
    <row r="1116" spans="2:2">
      <c r="B1116" s="271"/>
    </row>
    <row r="1117" spans="2:2">
      <c r="B1117" s="271"/>
    </row>
    <row r="1118" spans="2:2">
      <c r="B1118" s="271"/>
    </row>
    <row r="1119" spans="2:2">
      <c r="B1119" s="271"/>
    </row>
    <row r="1120" spans="2:2">
      <c r="B1120" s="271"/>
    </row>
    <row r="1121" spans="2:2">
      <c r="B1121" s="271"/>
    </row>
    <row r="1122" spans="2:2">
      <c r="B1122" s="271"/>
    </row>
    <row r="1123" spans="2:2">
      <c r="B1123" s="271"/>
    </row>
    <row r="1124" spans="2:2">
      <c r="B1124" s="271"/>
    </row>
    <row r="1125" spans="2:2">
      <c r="B1125" s="271"/>
    </row>
    <row r="1126" spans="2:2">
      <c r="B1126" s="271"/>
    </row>
    <row r="1127" spans="2:2">
      <c r="B1127" s="271"/>
    </row>
    <row r="1128" spans="2:2">
      <c r="B1128" s="271"/>
    </row>
    <row r="1129" spans="2:2">
      <c r="B1129" s="271"/>
    </row>
    <row r="1130" spans="2:2">
      <c r="B1130" s="271"/>
    </row>
    <row r="1131" spans="2:2">
      <c r="B1131" s="271"/>
    </row>
    <row r="1132" spans="2:2">
      <c r="B1132" s="271"/>
    </row>
    <row r="1133" spans="2:2">
      <c r="B1133" s="271"/>
    </row>
    <row r="1134" spans="2:2">
      <c r="B1134" s="271"/>
    </row>
    <row r="1135" spans="2:2">
      <c r="B1135" s="271"/>
    </row>
    <row r="1136" spans="2:2">
      <c r="B1136" s="271"/>
    </row>
    <row r="1137" spans="2:2">
      <c r="B1137" s="271"/>
    </row>
    <row r="1138" spans="2:2">
      <c r="B1138" s="271"/>
    </row>
    <row r="1139" spans="2:2">
      <c r="B1139" s="271"/>
    </row>
    <row r="1140" spans="2:2">
      <c r="B1140" s="271"/>
    </row>
    <row r="1141" spans="2:2">
      <c r="B1141" s="271"/>
    </row>
    <row r="1142" spans="2:2">
      <c r="B1142" s="271"/>
    </row>
    <row r="1143" spans="2:2">
      <c r="B1143" s="271"/>
    </row>
    <row r="1144" spans="2:2">
      <c r="B1144" s="271"/>
    </row>
    <row r="1145" spans="2:2">
      <c r="B1145" s="271"/>
    </row>
    <row r="1146" spans="2:2">
      <c r="B1146" s="271"/>
    </row>
    <row r="1147" spans="2:2">
      <c r="B1147" s="271"/>
    </row>
    <row r="1148" spans="2:2">
      <c r="B1148" s="271"/>
    </row>
    <row r="1149" spans="2:2">
      <c r="B1149" s="271"/>
    </row>
    <row r="1150" spans="2:2">
      <c r="B1150" s="271"/>
    </row>
    <row r="1151" spans="2:2">
      <c r="B1151" s="271"/>
    </row>
    <row r="1152" spans="2:2">
      <c r="B1152" s="271"/>
    </row>
    <row r="1153" spans="2:2">
      <c r="B1153" s="271"/>
    </row>
    <row r="1154" spans="2:2">
      <c r="B1154" s="271"/>
    </row>
    <row r="1155" spans="2:2">
      <c r="B1155" s="271"/>
    </row>
    <row r="1156" spans="2:2">
      <c r="B1156" s="271"/>
    </row>
    <row r="1157" spans="2:2">
      <c r="B1157" s="271"/>
    </row>
    <row r="1158" spans="2:2">
      <c r="B1158" s="271"/>
    </row>
    <row r="1159" spans="2:2">
      <c r="B1159" s="271"/>
    </row>
    <row r="1160" spans="2:2">
      <c r="B1160" s="271"/>
    </row>
    <row r="1161" spans="2:2">
      <c r="B1161" s="271"/>
    </row>
    <row r="1162" spans="2:2">
      <c r="B1162" s="271"/>
    </row>
    <row r="1163" spans="2:2">
      <c r="B1163" s="271"/>
    </row>
    <row r="1164" spans="2:2">
      <c r="B1164" s="271"/>
    </row>
    <row r="1165" spans="2:2">
      <c r="B1165" s="271"/>
    </row>
    <row r="1166" spans="2:2">
      <c r="B1166" s="271"/>
    </row>
    <row r="1167" spans="2:2">
      <c r="B1167" s="271"/>
    </row>
    <row r="1168" spans="2:2">
      <c r="B1168" s="271"/>
    </row>
    <row r="1169" spans="2:2">
      <c r="B1169" s="271"/>
    </row>
    <row r="1170" spans="2:2">
      <c r="B1170" s="271"/>
    </row>
    <row r="1171" spans="2:2">
      <c r="B1171" s="271"/>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C7:F7"/>
    <mergeCell ref="C8:F8"/>
    <mergeCell ref="A1:F1"/>
    <mergeCell ref="A2:F2"/>
    <mergeCell ref="A3:F4"/>
    <mergeCell ref="A5:F5"/>
    <mergeCell ref="A9:B9"/>
    <mergeCell ref="C9:F9"/>
  </mergeCells>
  <pageMargins left="0.72" right="0.42" top="0.34" bottom="0.28000000000000003" header="0.3" footer="0.17"/>
  <pageSetup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44"/>
  <sheetViews>
    <sheetView view="pageBreakPreview" topLeftCell="A10" zoomScaleNormal="90" zoomScaleSheetLayoutView="100" workbookViewId="0">
      <selection activeCell="F55" sqref="F55:G55"/>
    </sheetView>
  </sheetViews>
  <sheetFormatPr defaultColWidth="9.140625" defaultRowHeight="15"/>
  <cols>
    <col min="1" max="1" width="18" style="261" customWidth="1"/>
    <col min="2" max="2" width="37.5703125" style="262" customWidth="1"/>
    <col min="3" max="3" width="13.7109375" style="262" customWidth="1"/>
    <col min="4" max="4" width="15.28515625" style="262" customWidth="1"/>
    <col min="5" max="6" width="25.7109375" style="262" customWidth="1"/>
    <col min="7" max="7" width="30.28515625" style="262" customWidth="1"/>
    <col min="8" max="8" width="25.7109375" style="262" hidden="1" customWidth="1"/>
    <col min="9" max="9" width="19.7109375" style="240" hidden="1" customWidth="1"/>
    <col min="10" max="16384" width="9.140625" style="240"/>
  </cols>
  <sheetData>
    <row r="1" spans="1:8" ht="25.5" customHeight="1">
      <c r="A1" s="438" t="s">
        <v>657</v>
      </c>
      <c r="B1" s="438"/>
      <c r="C1" s="438"/>
      <c r="D1" s="438"/>
      <c r="E1" s="438"/>
      <c r="F1" s="438"/>
      <c r="G1" s="438"/>
      <c r="H1" s="227"/>
    </row>
    <row r="2" spans="1:8" ht="62.25" customHeight="1">
      <c r="A2" s="439" t="s">
        <v>690</v>
      </c>
      <c r="B2" s="439"/>
      <c r="C2" s="439"/>
      <c r="D2" s="439"/>
      <c r="E2" s="439"/>
      <c r="F2" s="439"/>
      <c r="G2" s="439"/>
      <c r="H2" s="223"/>
    </row>
    <row r="3" spans="1:8" ht="15" customHeight="1">
      <c r="A3" s="427" t="s">
        <v>536</v>
      </c>
      <c r="B3" s="427"/>
      <c r="C3" s="427"/>
      <c r="D3" s="427"/>
      <c r="E3" s="427"/>
      <c r="F3" s="427"/>
      <c r="G3" s="427"/>
      <c r="H3" s="224"/>
    </row>
    <row r="4" spans="1:8">
      <c r="A4" s="427"/>
      <c r="B4" s="427"/>
      <c r="C4" s="427"/>
      <c r="D4" s="427"/>
      <c r="E4" s="427"/>
      <c r="F4" s="427"/>
      <c r="G4" s="427"/>
      <c r="H4" s="224"/>
    </row>
    <row r="5" spans="1:8">
      <c r="A5" s="428" t="str">
        <f>BCTinhHinhTaiChinh_06105!A5</f>
        <v>Tại ngày 31 tháng 12 năm 2025/As at 31 December 2025</v>
      </c>
      <c r="B5" s="428"/>
      <c r="C5" s="428"/>
      <c r="D5" s="428"/>
      <c r="E5" s="428"/>
      <c r="F5" s="428"/>
      <c r="G5" s="428"/>
      <c r="H5" s="197"/>
    </row>
    <row r="6" spans="1:8">
      <c r="A6" s="197"/>
      <c r="B6" s="197"/>
      <c r="C6" s="197"/>
      <c r="D6" s="197"/>
      <c r="E6" s="197"/>
      <c r="F6" s="182"/>
      <c r="G6" s="182"/>
      <c r="H6" s="182"/>
    </row>
    <row r="7" spans="1:8" ht="15" customHeight="1">
      <c r="A7" s="440" t="s">
        <v>395</v>
      </c>
      <c r="B7" s="440"/>
      <c r="C7" s="429" t="s">
        <v>716</v>
      </c>
      <c r="D7" s="429"/>
      <c r="E7" s="429"/>
      <c r="F7" s="429"/>
      <c r="G7" s="429"/>
      <c r="H7" s="116"/>
    </row>
    <row r="8" spans="1:8" ht="15" customHeight="1">
      <c r="A8" s="442" t="s">
        <v>394</v>
      </c>
      <c r="B8" s="442"/>
      <c r="C8" s="431" t="s">
        <v>729</v>
      </c>
      <c r="D8" s="432"/>
      <c r="E8" s="432"/>
      <c r="F8" s="432"/>
      <c r="G8" s="432"/>
      <c r="H8" s="116"/>
    </row>
    <row r="9" spans="1:8" ht="15" customHeight="1">
      <c r="A9" s="440" t="s">
        <v>459</v>
      </c>
      <c r="B9" s="440"/>
      <c r="C9" s="437" t="s">
        <v>516</v>
      </c>
      <c r="D9" s="437"/>
      <c r="E9" s="437"/>
      <c r="F9" s="437"/>
      <c r="G9" s="116"/>
      <c r="H9" s="116"/>
    </row>
    <row r="10" spans="1:8" ht="15" customHeight="1">
      <c r="A10" s="443" t="s">
        <v>512</v>
      </c>
      <c r="B10" s="443"/>
      <c r="C10" s="434" t="s">
        <v>482</v>
      </c>
      <c r="D10" s="434"/>
      <c r="E10" s="434"/>
      <c r="F10" s="434"/>
      <c r="G10" s="116"/>
      <c r="H10" s="116"/>
    </row>
    <row r="11" spans="1:8" ht="15" customHeight="1">
      <c r="A11" s="440" t="s">
        <v>461</v>
      </c>
      <c r="B11" s="440"/>
      <c r="C11" s="437" t="s">
        <v>524</v>
      </c>
      <c r="D11" s="437"/>
      <c r="E11" s="437"/>
      <c r="F11" s="437"/>
      <c r="G11" s="91"/>
      <c r="H11" s="91"/>
    </row>
    <row r="12" spans="1:8" ht="15" customHeight="1">
      <c r="A12" s="444" t="s">
        <v>462</v>
      </c>
      <c r="B12" s="444"/>
      <c r="C12" s="434" t="s">
        <v>520</v>
      </c>
      <c r="D12" s="434"/>
      <c r="E12" s="434"/>
      <c r="F12" s="434"/>
      <c r="G12" s="118"/>
      <c r="H12" s="118"/>
    </row>
    <row r="13" spans="1:8" ht="15" customHeight="1">
      <c r="A13" s="429" t="s">
        <v>157</v>
      </c>
      <c r="B13" s="429"/>
      <c r="C13" s="437" t="str">
        <f>BCThuNhap_06203!B13</f>
        <v>Ngày 06 tháng 01 năm 2026</v>
      </c>
      <c r="D13" s="437"/>
      <c r="E13" s="437"/>
      <c r="F13" s="437"/>
      <c r="G13" s="116"/>
      <c r="H13" s="116"/>
    </row>
    <row r="14" spans="1:8">
      <c r="A14" s="441" t="s">
        <v>158</v>
      </c>
      <c r="B14" s="441"/>
      <c r="C14" s="424">
        <f>BCThuNhap_06203!B14</f>
        <v>46028</v>
      </c>
      <c r="D14" s="424"/>
      <c r="E14" s="424"/>
      <c r="F14" s="424"/>
      <c r="G14" s="117"/>
      <c r="H14" s="117"/>
    </row>
    <row r="15" spans="1:8" ht="23.25" customHeight="1">
      <c r="A15" s="279" t="s">
        <v>693</v>
      </c>
      <c r="B15" s="280" t="s">
        <v>694</v>
      </c>
      <c r="C15" s="221"/>
      <c r="D15" s="221"/>
      <c r="E15" s="221"/>
      <c r="F15" s="221"/>
      <c r="G15" s="117"/>
      <c r="H15" s="117"/>
    </row>
    <row r="16" spans="1:8">
      <c r="A16" s="292" t="s">
        <v>114</v>
      </c>
      <c r="B16" s="293" t="s">
        <v>508</v>
      </c>
      <c r="C16" s="289"/>
      <c r="D16" s="289"/>
      <c r="E16" s="289"/>
      <c r="F16" s="289"/>
      <c r="G16" s="289"/>
      <c r="H16" s="241"/>
    </row>
    <row r="17" spans="1:10" s="242" customFormat="1" ht="60" customHeight="1">
      <c r="A17" s="119" t="s">
        <v>307</v>
      </c>
      <c r="B17" s="119" t="s">
        <v>308</v>
      </c>
      <c r="C17" s="119" t="s">
        <v>271</v>
      </c>
      <c r="D17" s="119" t="s">
        <v>481</v>
      </c>
      <c r="E17" s="119" t="s">
        <v>309</v>
      </c>
      <c r="F17" s="119" t="s">
        <v>310</v>
      </c>
      <c r="G17" s="120" t="s">
        <v>311</v>
      </c>
      <c r="H17" s="58"/>
    </row>
    <row r="18" spans="1:10" s="242" customFormat="1" ht="39" customHeight="1">
      <c r="A18" s="121" t="s">
        <v>51</v>
      </c>
      <c r="B18" s="122" t="s">
        <v>312</v>
      </c>
      <c r="C18" s="122">
        <v>2246</v>
      </c>
      <c r="D18" s="299"/>
      <c r="E18" s="299"/>
      <c r="F18" s="299"/>
      <c r="G18" s="300"/>
      <c r="H18" s="243"/>
    </row>
    <row r="19" spans="1:10" s="249" customFormat="1" ht="39" customHeight="1">
      <c r="A19" s="123"/>
      <c r="B19" s="126" t="s">
        <v>313</v>
      </c>
      <c r="C19" s="126">
        <v>2247</v>
      </c>
      <c r="D19" s="303"/>
      <c r="E19" s="303">
        <v>0</v>
      </c>
      <c r="F19" s="303"/>
      <c r="G19" s="303">
        <v>0</v>
      </c>
      <c r="H19" s="247"/>
      <c r="I19" s="248"/>
    </row>
    <row r="20" spans="1:10" s="242" customFormat="1" ht="30" customHeight="1">
      <c r="A20" s="121" t="s">
        <v>61</v>
      </c>
      <c r="B20" s="122" t="s">
        <v>314</v>
      </c>
      <c r="C20" s="122">
        <v>2248</v>
      </c>
      <c r="D20" s="299">
        <v>0</v>
      </c>
      <c r="E20" s="299">
        <v>0</v>
      </c>
      <c r="F20" s="299">
        <v>0</v>
      </c>
      <c r="G20" s="304"/>
      <c r="H20" s="62"/>
      <c r="I20" s="63"/>
    </row>
    <row r="21" spans="1:10" s="242" customFormat="1" ht="39" customHeight="1">
      <c r="A21" s="125"/>
      <c r="B21" s="126" t="s">
        <v>313</v>
      </c>
      <c r="C21" s="126">
        <v>2249</v>
      </c>
      <c r="D21" s="303">
        <v>0</v>
      </c>
      <c r="E21" s="303">
        <v>0</v>
      </c>
      <c r="F21" s="303">
        <v>0</v>
      </c>
      <c r="G21" s="303">
        <f>F21/$F$55</f>
        <v>0</v>
      </c>
      <c r="H21" s="246"/>
      <c r="I21" s="245"/>
    </row>
    <row r="22" spans="1:10" s="242" customFormat="1" ht="39" customHeight="1">
      <c r="A22" s="130"/>
      <c r="B22" s="131" t="s">
        <v>315</v>
      </c>
      <c r="C22" s="131">
        <v>2250</v>
      </c>
      <c r="D22" s="303">
        <f>D19</f>
        <v>0</v>
      </c>
      <c r="E22" s="303">
        <v>0</v>
      </c>
      <c r="F22" s="303">
        <f>F19</f>
        <v>0</v>
      </c>
      <c r="G22" s="303">
        <v>0</v>
      </c>
      <c r="H22" s="246"/>
      <c r="I22" s="245"/>
    </row>
    <row r="23" spans="1:10" s="242" customFormat="1" ht="39" customHeight="1">
      <c r="A23" s="121" t="s">
        <v>114</v>
      </c>
      <c r="B23" s="122" t="s">
        <v>316</v>
      </c>
      <c r="C23" s="122">
        <v>2251</v>
      </c>
      <c r="D23" s="299"/>
      <c r="E23" s="299"/>
      <c r="F23" s="299"/>
      <c r="G23" s="306"/>
      <c r="H23" s="250"/>
      <c r="I23" s="245"/>
    </row>
    <row r="24" spans="1:10" s="242" customFormat="1" ht="39" customHeight="1">
      <c r="A24" s="395">
        <v>1</v>
      </c>
      <c r="B24" s="396" t="s">
        <v>725</v>
      </c>
      <c r="C24" s="397">
        <v>2251.1</v>
      </c>
      <c r="D24" s="357"/>
      <c r="E24" s="357"/>
      <c r="F24" s="357"/>
      <c r="G24" s="398"/>
      <c r="H24" s="250"/>
      <c r="I24" s="245"/>
    </row>
    <row r="25" spans="1:10" s="242" customFormat="1" ht="30" customHeight="1">
      <c r="A25" s="123"/>
      <c r="B25" s="301" t="s">
        <v>717</v>
      </c>
      <c r="C25" s="124" t="s">
        <v>731</v>
      </c>
      <c r="D25" s="302">
        <v>80000</v>
      </c>
      <c r="E25" s="302">
        <v>100072.21917500001</v>
      </c>
      <c r="F25" s="302">
        <f>+E25*D25</f>
        <v>8005777534</v>
      </c>
      <c r="G25" s="375">
        <f t="shared" ref="G25:G31" si="0">F25/$F$55</f>
        <v>0.17156395958496962</v>
      </c>
      <c r="H25" s="62"/>
      <c r="I25" s="63"/>
      <c r="J25" s="374"/>
    </row>
    <row r="26" spans="1:10" s="242" customFormat="1" ht="30" customHeight="1">
      <c r="A26" s="123"/>
      <c r="B26" s="301" t="s">
        <v>718</v>
      </c>
      <c r="C26" s="124" t="s">
        <v>732</v>
      </c>
      <c r="D26" s="302">
        <v>30000</v>
      </c>
      <c r="E26" s="302">
        <v>104920.5386</v>
      </c>
      <c r="F26" s="302">
        <f t="shared" ref="F26:F33" si="1">+E26*D26</f>
        <v>3147616158</v>
      </c>
      <c r="G26" s="375">
        <f t="shared" si="0"/>
        <v>6.7453472073972981E-2</v>
      </c>
      <c r="H26" s="62"/>
      <c r="I26" s="63"/>
      <c r="J26" s="374"/>
    </row>
    <row r="27" spans="1:10" s="242" customFormat="1" ht="30" customHeight="1">
      <c r="A27" s="123"/>
      <c r="B27" s="301" t="s">
        <v>719</v>
      </c>
      <c r="C27" s="124" t="s">
        <v>733</v>
      </c>
      <c r="D27" s="302">
        <v>30000</v>
      </c>
      <c r="E27" s="302">
        <v>99999.72603333334</v>
      </c>
      <c r="F27" s="302">
        <f t="shared" si="1"/>
        <v>2999991781</v>
      </c>
      <c r="G27" s="375">
        <f t="shared" si="0"/>
        <v>6.4289878963644589E-2</v>
      </c>
      <c r="H27" s="62"/>
      <c r="I27" s="63"/>
      <c r="J27" s="374"/>
    </row>
    <row r="28" spans="1:10" s="242" customFormat="1" ht="30" customHeight="1">
      <c r="A28" s="123"/>
      <c r="B28" s="301" t="s">
        <v>720</v>
      </c>
      <c r="C28" s="124" t="s">
        <v>734</v>
      </c>
      <c r="D28" s="302">
        <v>90000</v>
      </c>
      <c r="E28" s="302">
        <v>96999.589044444452</v>
      </c>
      <c r="F28" s="302">
        <f t="shared" si="1"/>
        <v>8729963014</v>
      </c>
      <c r="G28" s="375">
        <f t="shared" si="0"/>
        <v>0.18708326772151043</v>
      </c>
      <c r="H28" s="62"/>
      <c r="I28" s="63"/>
      <c r="J28" s="374"/>
    </row>
    <row r="29" spans="1:10" s="242" customFormat="1" ht="30" customHeight="1">
      <c r="A29" s="123"/>
      <c r="B29" s="301" t="s">
        <v>722</v>
      </c>
      <c r="C29" s="124" t="s">
        <v>735</v>
      </c>
      <c r="D29" s="302">
        <v>85000</v>
      </c>
      <c r="E29" s="302">
        <v>100526.07992941176</v>
      </c>
      <c r="F29" s="302">
        <f t="shared" si="1"/>
        <v>8544716794</v>
      </c>
      <c r="G29" s="375">
        <f t="shared" si="0"/>
        <v>0.18311343782474221</v>
      </c>
      <c r="H29" s="62"/>
      <c r="I29" s="63"/>
      <c r="J29" s="374"/>
    </row>
    <row r="30" spans="1:10" s="242" customFormat="1" ht="30" customHeight="1">
      <c r="A30" s="123"/>
      <c r="B30" s="301" t="s">
        <v>723</v>
      </c>
      <c r="C30" s="124" t="s">
        <v>736</v>
      </c>
      <c r="D30" s="302">
        <v>30000</v>
      </c>
      <c r="E30" s="302">
        <v>99984.786800000002</v>
      </c>
      <c r="F30" s="302">
        <f t="shared" si="1"/>
        <v>2999543604</v>
      </c>
      <c r="G30" s="375">
        <f t="shared" si="0"/>
        <v>6.4280274522303518E-2</v>
      </c>
      <c r="H30" s="62"/>
      <c r="I30" s="63"/>
      <c r="J30" s="374"/>
    </row>
    <row r="31" spans="1:10" s="242" customFormat="1" ht="30" customHeight="1">
      <c r="A31" s="123"/>
      <c r="B31" s="301" t="s">
        <v>724</v>
      </c>
      <c r="C31" s="124" t="s">
        <v>737</v>
      </c>
      <c r="D31" s="302">
        <v>50000</v>
      </c>
      <c r="E31" s="302">
        <v>98789.895099999994</v>
      </c>
      <c r="F31" s="302">
        <f t="shared" ref="F31" si="2">+E31*D31</f>
        <v>4939494755</v>
      </c>
      <c r="G31" s="375">
        <f t="shared" si="0"/>
        <v>0.10585346331670742</v>
      </c>
      <c r="H31" s="62"/>
      <c r="I31" s="63"/>
      <c r="J31" s="374"/>
    </row>
    <row r="32" spans="1:10" s="401" customFormat="1" ht="39" customHeight="1">
      <c r="A32" s="395">
        <v>2</v>
      </c>
      <c r="B32" s="396" t="s">
        <v>726</v>
      </c>
      <c r="C32" s="397">
        <v>2251.1999999999998</v>
      </c>
      <c r="D32" s="357"/>
      <c r="E32" s="357"/>
      <c r="F32" s="357"/>
      <c r="G32" s="398"/>
      <c r="H32" s="399"/>
      <c r="I32" s="400"/>
    </row>
    <row r="33" spans="1:10" s="242" customFormat="1" ht="30" customHeight="1">
      <c r="A33" s="123"/>
      <c r="B33" s="301" t="s">
        <v>721</v>
      </c>
      <c r="C33" s="124" t="s">
        <v>730</v>
      </c>
      <c r="D33" s="302">
        <v>40</v>
      </c>
      <c r="E33" s="302">
        <v>100000000</v>
      </c>
      <c r="F33" s="302">
        <f t="shared" si="1"/>
        <v>4000000000</v>
      </c>
      <c r="G33" s="375">
        <f>F33/$F$55</f>
        <v>8.5720073462620713E-2</v>
      </c>
      <c r="H33" s="62"/>
      <c r="I33" s="63"/>
      <c r="J33" s="374"/>
    </row>
    <row r="34" spans="1:10" s="242" customFormat="1" ht="39" customHeight="1">
      <c r="A34" s="125"/>
      <c r="B34" s="126" t="s">
        <v>313</v>
      </c>
      <c r="C34" s="126">
        <v>2252</v>
      </c>
      <c r="D34" s="303">
        <f>SUM(D25:D33)</f>
        <v>395040</v>
      </c>
      <c r="E34" s="303"/>
      <c r="F34" s="303">
        <f>SUM(F25:F33)</f>
        <v>43367103640</v>
      </c>
      <c r="G34" s="132">
        <f>F34/$F$55</f>
        <v>0.92935782747047146</v>
      </c>
      <c r="H34" s="251"/>
      <c r="I34" s="245"/>
    </row>
    <row r="35" spans="1:10" s="242" customFormat="1" ht="39" customHeight="1">
      <c r="A35" s="121" t="s">
        <v>115</v>
      </c>
      <c r="B35" s="122" t="s">
        <v>317</v>
      </c>
      <c r="C35" s="122">
        <v>2253</v>
      </c>
      <c r="D35" s="299"/>
      <c r="E35" s="299"/>
      <c r="F35" s="299"/>
      <c r="G35" s="306"/>
      <c r="H35" s="252"/>
      <c r="I35" s="245"/>
    </row>
    <row r="36" spans="1:10" s="242" customFormat="1" ht="39" customHeight="1">
      <c r="A36" s="355" t="s">
        <v>673</v>
      </c>
      <c r="B36" s="356" t="s">
        <v>674</v>
      </c>
      <c r="C36" s="356" t="s">
        <v>675</v>
      </c>
      <c r="D36" s="357"/>
      <c r="E36" s="357"/>
      <c r="F36" s="357"/>
      <c r="G36" s="380"/>
      <c r="H36" s="244"/>
      <c r="I36" s="245"/>
    </row>
    <row r="37" spans="1:10" s="242" customFormat="1" ht="39" customHeight="1">
      <c r="A37" s="381"/>
      <c r="B37" s="383" t="s">
        <v>674</v>
      </c>
      <c r="C37" s="384" t="s">
        <v>713</v>
      </c>
      <c r="D37" s="385"/>
      <c r="E37" s="385"/>
      <c r="F37" s="385">
        <v>0</v>
      </c>
      <c r="G37" s="385">
        <f>+F37/$F$55</f>
        <v>0</v>
      </c>
      <c r="H37" s="244"/>
      <c r="I37" s="245"/>
    </row>
    <row r="38" spans="1:10" s="242" customFormat="1" ht="39" customHeight="1">
      <c r="A38" s="307"/>
      <c r="B38" s="126" t="s">
        <v>313</v>
      </c>
      <c r="C38" s="308">
        <v>2254</v>
      </c>
      <c r="D38" s="303">
        <f>SUM(D37)</f>
        <v>0</v>
      </c>
      <c r="E38" s="303"/>
      <c r="F38" s="303">
        <f>SUM(F37)</f>
        <v>0</v>
      </c>
      <c r="G38" s="303">
        <f>F38/$F$55</f>
        <v>0</v>
      </c>
      <c r="H38" s="59"/>
      <c r="I38" s="245"/>
    </row>
    <row r="39" spans="1:10" s="242" customFormat="1" ht="51" customHeight="1">
      <c r="A39" s="121"/>
      <c r="B39" s="122" t="s">
        <v>318</v>
      </c>
      <c r="C39" s="122">
        <v>2255</v>
      </c>
      <c r="D39" s="309">
        <f>+D38+D22+D34</f>
        <v>395040</v>
      </c>
      <c r="E39" s="299"/>
      <c r="F39" s="309">
        <f>+F38+F22+F34</f>
        <v>43367103640</v>
      </c>
      <c r="G39" s="310">
        <f>+F39/$F$55</f>
        <v>0.92935782747047146</v>
      </c>
      <c r="H39" s="59"/>
      <c r="I39" s="245"/>
    </row>
    <row r="40" spans="1:10" s="254" customFormat="1" ht="67.5" customHeight="1">
      <c r="A40" s="121" t="s">
        <v>116</v>
      </c>
      <c r="B40" s="122" t="s">
        <v>319</v>
      </c>
      <c r="C40" s="122">
        <v>2256</v>
      </c>
      <c r="D40" s="299"/>
      <c r="E40" s="299"/>
      <c r="F40" s="309"/>
      <c r="G40" s="310"/>
      <c r="H40" s="59"/>
      <c r="I40" s="253" t="s">
        <v>502</v>
      </c>
    </row>
    <row r="41" spans="1:10" s="254" customFormat="1" ht="47.25" customHeight="1">
      <c r="A41" s="123">
        <v>1</v>
      </c>
      <c r="B41" s="124" t="s">
        <v>320</v>
      </c>
      <c r="C41" s="124">
        <v>2256.1</v>
      </c>
      <c r="D41" s="302">
        <v>0</v>
      </c>
      <c r="E41" s="302">
        <v>0</v>
      </c>
      <c r="F41" s="302">
        <f>BCTaiSan_06027!D34</f>
        <v>0</v>
      </c>
      <c r="G41" s="302">
        <f>F41/$F$55</f>
        <v>0</v>
      </c>
      <c r="H41" s="59"/>
      <c r="I41" s="253"/>
    </row>
    <row r="42" spans="1:10" s="242" customFormat="1" ht="56.25" customHeight="1">
      <c r="A42" s="123">
        <v>2</v>
      </c>
      <c r="B42" s="124" t="s">
        <v>541</v>
      </c>
      <c r="C42" s="124">
        <v>2256.1999999999998</v>
      </c>
      <c r="D42" s="302">
        <v>0</v>
      </c>
      <c r="E42" s="302">
        <v>0</v>
      </c>
      <c r="F42" s="302">
        <f>BCTaiSan_06027!D35</f>
        <v>684851370</v>
      </c>
      <c r="G42" s="375">
        <f t="shared" ref="G42:G48" si="3">F42/$F$55</f>
        <v>1.4676377436844109E-2</v>
      </c>
      <c r="H42" s="59"/>
      <c r="I42" s="245"/>
    </row>
    <row r="43" spans="1:10" s="242" customFormat="1" ht="53.25" customHeight="1">
      <c r="A43" s="127">
        <v>3</v>
      </c>
      <c r="B43" s="128" t="s">
        <v>321</v>
      </c>
      <c r="C43" s="128">
        <v>2256.3000000000002</v>
      </c>
      <c r="D43" s="302">
        <v>0</v>
      </c>
      <c r="E43" s="302">
        <v>0</v>
      </c>
      <c r="F43" s="302">
        <f>BCTaiSan_06027!D37</f>
        <v>0</v>
      </c>
      <c r="G43" s="302">
        <f t="shared" si="3"/>
        <v>0</v>
      </c>
      <c r="H43" s="59"/>
      <c r="I43" s="245"/>
    </row>
    <row r="44" spans="1:10" s="242" customFormat="1" ht="65.25" customHeight="1">
      <c r="A44" s="127">
        <v>4</v>
      </c>
      <c r="B44" s="128" t="s">
        <v>498</v>
      </c>
      <c r="C44" s="124">
        <v>2256.4</v>
      </c>
      <c r="D44" s="302">
        <v>0</v>
      </c>
      <c r="E44" s="302">
        <v>0</v>
      </c>
      <c r="F44" s="302">
        <f>BCTaiSan_06027!D38</f>
        <v>0</v>
      </c>
      <c r="G44" s="302">
        <f t="shared" si="3"/>
        <v>0</v>
      </c>
      <c r="H44" s="59"/>
      <c r="I44" s="245"/>
    </row>
    <row r="45" spans="1:10" s="242" customFormat="1" ht="62.25" customHeight="1">
      <c r="A45" s="123">
        <v>5</v>
      </c>
      <c r="B45" s="124" t="s">
        <v>322</v>
      </c>
      <c r="C45" s="124">
        <v>2256.5</v>
      </c>
      <c r="D45" s="302">
        <v>0</v>
      </c>
      <c r="E45" s="302">
        <v>0</v>
      </c>
      <c r="F45" s="302">
        <f>BCTaiSan_06027!D39</f>
        <v>0</v>
      </c>
      <c r="G45" s="302">
        <f t="shared" si="3"/>
        <v>0</v>
      </c>
      <c r="H45" s="60"/>
      <c r="I45" s="245"/>
    </row>
    <row r="46" spans="1:10" s="242" customFormat="1" ht="39" customHeight="1">
      <c r="A46" s="123">
        <v>6</v>
      </c>
      <c r="B46" s="124" t="s">
        <v>323</v>
      </c>
      <c r="C46" s="124">
        <v>2256.6</v>
      </c>
      <c r="D46" s="302">
        <v>0</v>
      </c>
      <c r="E46" s="302">
        <v>0</v>
      </c>
      <c r="F46" s="302">
        <f>BCTaiSan_06027!D40</f>
        <v>0</v>
      </c>
      <c r="G46" s="302">
        <f t="shared" si="3"/>
        <v>0</v>
      </c>
      <c r="H46" s="244"/>
      <c r="I46" s="245"/>
    </row>
    <row r="47" spans="1:10" s="242" customFormat="1" ht="58.5" customHeight="1">
      <c r="A47" s="127">
        <v>7</v>
      </c>
      <c r="B47" s="124" t="s">
        <v>324</v>
      </c>
      <c r="C47" s="124">
        <v>2256.6999999999998</v>
      </c>
      <c r="D47" s="302">
        <v>0</v>
      </c>
      <c r="E47" s="302">
        <v>0</v>
      </c>
      <c r="F47" s="302">
        <f>BCTaiSan_06027!D41</f>
        <v>0</v>
      </c>
      <c r="G47" s="302">
        <f t="shared" si="3"/>
        <v>0</v>
      </c>
      <c r="H47" s="244"/>
      <c r="I47" s="245"/>
    </row>
    <row r="48" spans="1:10" s="242" customFormat="1" ht="39" customHeight="1">
      <c r="A48" s="125"/>
      <c r="B48" s="126" t="s">
        <v>313</v>
      </c>
      <c r="C48" s="126">
        <v>2257</v>
      </c>
      <c r="D48" s="303">
        <v>0</v>
      </c>
      <c r="E48" s="303">
        <v>0</v>
      </c>
      <c r="F48" s="303">
        <f>SUM(F41:F47)</f>
        <v>684851370</v>
      </c>
      <c r="G48" s="305">
        <f t="shared" si="3"/>
        <v>1.4676377436844109E-2</v>
      </c>
      <c r="H48" s="59"/>
      <c r="I48" s="245"/>
    </row>
    <row r="49" spans="1:9" s="242" customFormat="1" ht="39" customHeight="1">
      <c r="A49" s="121" t="s">
        <v>72</v>
      </c>
      <c r="B49" s="122" t="s">
        <v>325</v>
      </c>
      <c r="C49" s="311">
        <v>2258</v>
      </c>
      <c r="D49" s="299"/>
      <c r="E49" s="299"/>
      <c r="F49" s="309"/>
      <c r="G49" s="310"/>
      <c r="H49" s="59"/>
      <c r="I49" s="245"/>
    </row>
    <row r="50" spans="1:9" s="242" customFormat="1" ht="39" customHeight="1">
      <c r="A50" s="123">
        <v>1</v>
      </c>
      <c r="B50" s="124" t="s">
        <v>667</v>
      </c>
      <c r="C50" s="124">
        <v>2259</v>
      </c>
      <c r="D50" s="302">
        <v>0</v>
      </c>
      <c r="E50" s="302">
        <v>0</v>
      </c>
      <c r="F50" s="302">
        <f>BCTinhHinhTaiChinh_06105!D18</f>
        <v>2611560762</v>
      </c>
      <c r="G50" s="312">
        <f>F50/$F$55</f>
        <v>5.5965795092684428E-2</v>
      </c>
      <c r="H50" s="59"/>
      <c r="I50" s="245"/>
    </row>
    <row r="51" spans="1:9" s="242" customFormat="1" ht="62.25" customHeight="1">
      <c r="A51" s="123">
        <v>2</v>
      </c>
      <c r="B51" s="124" t="s">
        <v>702</v>
      </c>
      <c r="C51" s="124">
        <v>2260</v>
      </c>
      <c r="D51" s="302"/>
      <c r="E51" s="302"/>
      <c r="F51" s="302">
        <f>BCTaiSan_06027!D30</f>
        <v>0</v>
      </c>
      <c r="G51" s="302">
        <v>0</v>
      </c>
      <c r="H51" s="251"/>
      <c r="I51" s="57" t="s">
        <v>487</v>
      </c>
    </row>
    <row r="52" spans="1:9" s="242" customFormat="1" ht="36.75" customHeight="1">
      <c r="A52" s="123">
        <v>3</v>
      </c>
      <c r="B52" s="124" t="s">
        <v>326</v>
      </c>
      <c r="C52" s="124">
        <v>2261</v>
      </c>
      <c r="D52" s="302">
        <v>0</v>
      </c>
      <c r="E52" s="302">
        <v>0</v>
      </c>
      <c r="F52" s="302">
        <f>BCTaiSan_06027!D31</f>
        <v>0</v>
      </c>
      <c r="G52" s="302">
        <v>0</v>
      </c>
      <c r="H52" s="61"/>
      <c r="I52" s="255">
        <v>77161857907</v>
      </c>
    </row>
    <row r="53" spans="1:9" s="242" customFormat="1" ht="42.75" customHeight="1">
      <c r="A53" s="123">
        <v>4</v>
      </c>
      <c r="B53" s="124" t="s">
        <v>327</v>
      </c>
      <c r="C53" s="124">
        <v>2262</v>
      </c>
      <c r="D53" s="302">
        <v>0</v>
      </c>
      <c r="E53" s="302">
        <v>0</v>
      </c>
      <c r="F53" s="302">
        <v>0</v>
      </c>
      <c r="G53" s="302">
        <v>0</v>
      </c>
      <c r="H53" s="65"/>
      <c r="I53" s="256">
        <v>0</v>
      </c>
    </row>
    <row r="54" spans="1:9" s="242" customFormat="1" ht="28.5">
      <c r="A54" s="125"/>
      <c r="B54" s="126" t="s">
        <v>313</v>
      </c>
      <c r="C54" s="308">
        <v>2263</v>
      </c>
      <c r="D54" s="303"/>
      <c r="E54" s="303"/>
      <c r="F54" s="303">
        <f>SUM(F50:F53)</f>
        <v>2611560762</v>
      </c>
      <c r="G54" s="132">
        <f>F54/$F$55</f>
        <v>5.5965795092684428E-2</v>
      </c>
      <c r="H54" s="258"/>
      <c r="I54" s="259"/>
    </row>
    <row r="55" spans="1:9" s="242" customFormat="1" ht="28.5">
      <c r="A55" s="121" t="s">
        <v>117</v>
      </c>
      <c r="B55" s="122" t="s">
        <v>328</v>
      </c>
      <c r="C55" s="313">
        <v>2264</v>
      </c>
      <c r="D55" s="309"/>
      <c r="E55" s="309"/>
      <c r="F55" s="309">
        <f>+F54+F48+F39</f>
        <v>46663515772</v>
      </c>
      <c r="G55" s="386">
        <f>G54+G48+G39</f>
        <v>1</v>
      </c>
      <c r="H55" s="148"/>
      <c r="I55" s="259"/>
    </row>
    <row r="56" spans="1:9" s="242" customFormat="1" ht="12.75">
      <c r="A56" s="111"/>
      <c r="B56" s="65"/>
      <c r="C56" s="65"/>
      <c r="D56" s="65"/>
      <c r="E56" s="65"/>
      <c r="F56" s="65"/>
      <c r="G56" s="65"/>
      <c r="H56" s="148"/>
      <c r="I56" s="259"/>
    </row>
    <row r="57" spans="1:9" s="242" customFormat="1" ht="12.75">
      <c r="A57" s="314"/>
      <c r="B57" s="296"/>
      <c r="C57" s="296"/>
      <c r="D57" s="296"/>
      <c r="E57" s="296"/>
      <c r="F57" s="296"/>
      <c r="G57" s="296"/>
      <c r="H57" s="148"/>
    </row>
    <row r="58" spans="1:9" s="242" customFormat="1" ht="12.75">
      <c r="A58" s="112" t="s">
        <v>206</v>
      </c>
      <c r="B58" s="148"/>
      <c r="C58" s="149"/>
      <c r="D58" s="296"/>
      <c r="E58" s="113" t="s">
        <v>207</v>
      </c>
      <c r="F58" s="148"/>
      <c r="G58" s="129"/>
      <c r="H58" s="148"/>
    </row>
    <row r="59" spans="1:9" s="242" customFormat="1" ht="12.75">
      <c r="A59" s="114" t="s">
        <v>208</v>
      </c>
      <c r="B59" s="148"/>
      <c r="C59" s="149"/>
      <c r="D59" s="296"/>
      <c r="E59" s="115" t="s">
        <v>209</v>
      </c>
      <c r="F59" s="148"/>
      <c r="G59" s="148"/>
      <c r="H59" s="148"/>
    </row>
    <row r="60" spans="1:9" s="242" customFormat="1" ht="28.5" customHeight="1">
      <c r="A60" s="114"/>
      <c r="B60" s="148"/>
      <c r="C60" s="149"/>
      <c r="D60" s="296"/>
      <c r="E60" s="115"/>
      <c r="F60" s="148"/>
      <c r="G60" s="148"/>
      <c r="H60" s="148"/>
    </row>
    <row r="61" spans="1:9" s="242" customFormat="1" ht="27.75" customHeight="1">
      <c r="A61" s="114"/>
      <c r="B61" s="148"/>
      <c r="C61" s="149"/>
      <c r="D61" s="296"/>
      <c r="E61" s="115"/>
      <c r="F61" s="148"/>
      <c r="G61" s="148"/>
      <c r="H61" s="148"/>
    </row>
    <row r="62" spans="1:9" s="242" customFormat="1" ht="33.75" customHeight="1">
      <c r="A62" s="114"/>
      <c r="B62" s="148"/>
      <c r="C62" s="149"/>
      <c r="D62" s="296"/>
      <c r="E62" s="115"/>
      <c r="F62" s="148"/>
      <c r="G62" s="148"/>
      <c r="H62" s="148"/>
    </row>
    <row r="63" spans="1:9" s="242" customFormat="1" ht="24.75" customHeight="1">
      <c r="A63" s="114"/>
      <c r="B63" s="148"/>
      <c r="C63" s="149"/>
      <c r="D63" s="296"/>
      <c r="E63" s="115"/>
      <c r="F63" s="115"/>
      <c r="G63" s="148"/>
      <c r="H63" s="148"/>
    </row>
    <row r="64" spans="1:9" s="242" customFormat="1" ht="35.25" customHeight="1">
      <c r="A64" s="114"/>
      <c r="B64" s="148"/>
      <c r="C64" s="149"/>
      <c r="D64" s="296"/>
      <c r="E64" s="115"/>
      <c r="F64" s="148"/>
      <c r="G64" s="148"/>
      <c r="H64" s="148"/>
    </row>
    <row r="65" spans="1:8">
      <c r="A65" s="112" t="s">
        <v>523</v>
      </c>
      <c r="B65" s="148"/>
      <c r="C65" s="149"/>
      <c r="D65" s="296"/>
      <c r="E65" s="184" t="s">
        <v>456</v>
      </c>
      <c r="F65" s="186"/>
      <c r="G65" s="187"/>
      <c r="H65" s="241"/>
    </row>
    <row r="66" spans="1:8">
      <c r="A66" s="376" t="s">
        <v>709</v>
      </c>
      <c r="B66" s="148"/>
      <c r="C66" s="149"/>
      <c r="D66" s="296"/>
      <c r="E66" s="184" t="s">
        <v>708</v>
      </c>
      <c r="F66" s="186"/>
      <c r="G66" s="187"/>
      <c r="H66" s="241"/>
    </row>
    <row r="67" spans="1:8">
      <c r="A67" s="377" t="s">
        <v>518</v>
      </c>
      <c r="B67" s="148"/>
      <c r="C67" s="149"/>
      <c r="D67" s="296"/>
      <c r="E67" s="183" t="s">
        <v>707</v>
      </c>
      <c r="F67" s="186"/>
      <c r="G67" s="187"/>
      <c r="H67" s="241"/>
    </row>
    <row r="68" spans="1:8" s="242" customFormat="1" ht="12.75">
      <c r="A68" s="364"/>
      <c r="B68" s="364"/>
      <c r="C68" s="149"/>
      <c r="D68" s="365"/>
      <c r="E68" s="149"/>
      <c r="F68" s="364"/>
      <c r="G68" s="364"/>
      <c r="H68" s="258"/>
    </row>
    <row r="72" spans="1:8">
      <c r="A72" s="257"/>
      <c r="B72" s="258"/>
      <c r="C72" s="258"/>
      <c r="D72" s="258"/>
      <c r="E72" s="258"/>
      <c r="F72" s="258"/>
      <c r="G72" s="258"/>
      <c r="H72" s="241"/>
    </row>
    <row r="73" spans="1:8">
      <c r="A73" s="260"/>
      <c r="B73" s="241"/>
      <c r="C73" s="241"/>
      <c r="D73" s="258"/>
      <c r="E73" s="241"/>
      <c r="F73" s="241"/>
      <c r="G73" s="241"/>
      <c r="H73" s="241"/>
    </row>
    <row r="74" spans="1:8">
      <c r="A74" s="260"/>
      <c r="B74" s="241"/>
      <c r="C74" s="241"/>
      <c r="D74" s="241"/>
      <c r="E74" s="241"/>
      <c r="F74" s="241"/>
      <c r="G74" s="241"/>
      <c r="H74" s="241"/>
    </row>
    <row r="75" spans="1:8">
      <c r="A75" s="260"/>
      <c r="B75" s="241"/>
      <c r="C75" s="241"/>
      <c r="D75" s="241"/>
      <c r="E75" s="241"/>
      <c r="F75" s="241"/>
      <c r="G75" s="241"/>
      <c r="H75" s="241"/>
    </row>
    <row r="76" spans="1:8">
      <c r="A76" s="260"/>
      <c r="B76" s="241"/>
      <c r="C76" s="241"/>
      <c r="D76" s="241"/>
      <c r="E76" s="241"/>
      <c r="F76" s="241"/>
      <c r="G76" s="241"/>
      <c r="H76" s="241"/>
    </row>
    <row r="77" spans="1:8">
      <c r="A77" s="260"/>
      <c r="B77" s="241"/>
      <c r="C77" s="241"/>
      <c r="D77" s="241"/>
      <c r="E77" s="241"/>
      <c r="F77" s="241"/>
      <c r="G77" s="241"/>
      <c r="H77" s="241"/>
    </row>
    <row r="78" spans="1:8">
      <c r="A78" s="260"/>
      <c r="B78" s="241"/>
      <c r="C78" s="241"/>
      <c r="D78" s="241"/>
      <c r="E78" s="241"/>
      <c r="F78" s="241"/>
      <c r="G78" s="241"/>
      <c r="H78" s="241"/>
    </row>
    <row r="79" spans="1:8">
      <c r="A79" s="260"/>
      <c r="B79" s="241"/>
      <c r="C79" s="241"/>
      <c r="D79" s="241"/>
      <c r="E79" s="241"/>
      <c r="F79" s="241"/>
      <c r="G79" s="241"/>
      <c r="H79" s="241"/>
    </row>
    <row r="80" spans="1:8">
      <c r="A80" s="260"/>
      <c r="B80" s="241"/>
      <c r="C80" s="241"/>
      <c r="D80" s="241"/>
      <c r="E80" s="241"/>
      <c r="F80" s="241"/>
      <c r="G80" s="241"/>
      <c r="H80" s="241"/>
    </row>
    <row r="81" spans="1:8">
      <c r="A81" s="260"/>
      <c r="B81" s="241"/>
      <c r="C81" s="241"/>
      <c r="D81" s="241"/>
      <c r="E81" s="241"/>
      <c r="F81" s="241"/>
      <c r="G81" s="241"/>
      <c r="H81" s="241"/>
    </row>
    <row r="82" spans="1:8">
      <c r="A82" s="260"/>
      <c r="B82" s="241"/>
      <c r="C82" s="241"/>
      <c r="D82" s="241"/>
      <c r="E82" s="241"/>
      <c r="F82" s="241"/>
      <c r="G82" s="241"/>
      <c r="H82" s="241"/>
    </row>
    <row r="83" spans="1:8">
      <c r="A83" s="260"/>
      <c r="B83" s="241"/>
      <c r="C83" s="241"/>
      <c r="D83" s="241"/>
      <c r="E83" s="241"/>
      <c r="F83" s="241"/>
      <c r="G83" s="241"/>
      <c r="H83" s="241"/>
    </row>
    <row r="84" spans="1:8">
      <c r="A84" s="260"/>
      <c r="B84" s="241"/>
      <c r="C84" s="241"/>
      <c r="D84" s="241"/>
      <c r="E84" s="241"/>
      <c r="F84" s="241"/>
      <c r="G84" s="241"/>
      <c r="H84" s="241"/>
    </row>
    <row r="85" spans="1:8">
      <c r="A85" s="260"/>
      <c r="B85" s="241"/>
      <c r="C85" s="241"/>
      <c r="D85" s="241"/>
      <c r="E85" s="241"/>
      <c r="F85" s="241"/>
      <c r="G85" s="241"/>
      <c r="H85" s="241"/>
    </row>
    <row r="86" spans="1:8">
      <c r="A86" s="260"/>
      <c r="B86" s="241"/>
      <c r="C86" s="241"/>
      <c r="D86" s="241"/>
      <c r="E86" s="241"/>
      <c r="F86" s="241"/>
      <c r="G86" s="241"/>
      <c r="H86" s="241"/>
    </row>
    <row r="87" spans="1:8">
      <c r="A87" s="260"/>
      <c r="B87" s="241"/>
      <c r="C87" s="241"/>
      <c r="D87" s="241"/>
      <c r="E87" s="241"/>
      <c r="F87" s="241"/>
      <c r="G87" s="241"/>
      <c r="H87" s="241"/>
    </row>
    <row r="88" spans="1:8">
      <c r="A88" s="260"/>
      <c r="B88" s="241"/>
      <c r="C88" s="241"/>
      <c r="D88" s="241"/>
      <c r="E88" s="241"/>
      <c r="F88" s="241"/>
      <c r="G88" s="241"/>
      <c r="H88" s="241"/>
    </row>
    <row r="89" spans="1:8">
      <c r="A89" s="260"/>
      <c r="B89" s="241"/>
      <c r="C89" s="241"/>
      <c r="D89" s="241"/>
      <c r="E89" s="241"/>
      <c r="F89" s="241"/>
      <c r="G89" s="241"/>
      <c r="H89" s="241"/>
    </row>
    <row r="90" spans="1:8">
      <c r="A90" s="260"/>
      <c r="B90" s="241"/>
      <c r="C90" s="241"/>
      <c r="D90" s="241"/>
      <c r="E90" s="241"/>
      <c r="F90" s="241"/>
      <c r="G90" s="241"/>
      <c r="H90" s="241"/>
    </row>
    <row r="91" spans="1:8">
      <c r="A91" s="260"/>
      <c r="B91" s="241"/>
      <c r="C91" s="241"/>
      <c r="D91" s="241"/>
      <c r="E91" s="241"/>
      <c r="F91" s="241"/>
      <c r="G91" s="241"/>
      <c r="H91" s="241"/>
    </row>
    <row r="92" spans="1:8">
      <c r="A92" s="260"/>
      <c r="B92" s="241"/>
      <c r="C92" s="241"/>
      <c r="D92" s="241"/>
      <c r="E92" s="241"/>
      <c r="F92" s="241"/>
      <c r="G92" s="241"/>
      <c r="H92" s="241"/>
    </row>
    <row r="93" spans="1:8">
      <c r="A93" s="260"/>
      <c r="B93" s="241"/>
      <c r="C93" s="241"/>
      <c r="D93" s="241"/>
      <c r="E93" s="241"/>
      <c r="F93" s="241"/>
      <c r="G93" s="241"/>
      <c r="H93" s="241"/>
    </row>
    <row r="94" spans="1:8">
      <c r="A94" s="260"/>
      <c r="B94" s="241"/>
      <c r="C94" s="241"/>
      <c r="D94" s="241"/>
      <c r="E94" s="241"/>
      <c r="F94" s="241"/>
      <c r="G94" s="241"/>
      <c r="H94" s="241"/>
    </row>
    <row r="95" spans="1:8">
      <c r="A95" s="260"/>
      <c r="B95" s="241"/>
      <c r="C95" s="241"/>
      <c r="D95" s="241"/>
      <c r="E95" s="241"/>
      <c r="F95" s="241"/>
      <c r="G95" s="241"/>
      <c r="H95" s="241"/>
    </row>
    <row r="96" spans="1:8">
      <c r="A96" s="260"/>
      <c r="B96" s="241"/>
      <c r="C96" s="241"/>
      <c r="D96" s="241"/>
      <c r="E96" s="241"/>
      <c r="F96" s="241"/>
      <c r="G96" s="241"/>
      <c r="H96" s="241"/>
    </row>
    <row r="97" spans="1:8">
      <c r="A97" s="260"/>
      <c r="B97" s="241"/>
      <c r="C97" s="241"/>
      <c r="D97" s="241"/>
      <c r="E97" s="241"/>
      <c r="F97" s="241"/>
      <c r="G97" s="241"/>
      <c r="H97" s="241"/>
    </row>
    <row r="98" spans="1:8">
      <c r="A98" s="260"/>
      <c r="B98" s="241"/>
      <c r="C98" s="241"/>
      <c r="D98" s="241"/>
      <c r="E98" s="241"/>
      <c r="F98" s="241"/>
      <c r="G98" s="241"/>
      <c r="H98" s="241"/>
    </row>
    <row r="99" spans="1:8">
      <c r="A99" s="260"/>
      <c r="B99" s="241"/>
      <c r="C99" s="241"/>
      <c r="D99" s="241"/>
      <c r="E99" s="241"/>
      <c r="F99" s="241"/>
      <c r="G99" s="241"/>
      <c r="H99" s="241"/>
    </row>
    <row r="100" spans="1:8">
      <c r="A100" s="260"/>
      <c r="B100" s="241"/>
      <c r="C100" s="241"/>
      <c r="D100" s="241"/>
      <c r="E100" s="241"/>
      <c r="F100" s="241"/>
      <c r="G100" s="241"/>
      <c r="H100" s="241"/>
    </row>
    <row r="101" spans="1:8">
      <c r="A101" s="260"/>
      <c r="B101" s="241"/>
      <c r="C101" s="241"/>
      <c r="D101" s="241"/>
      <c r="E101" s="241"/>
      <c r="F101" s="241"/>
      <c r="G101" s="241"/>
      <c r="H101" s="241"/>
    </row>
    <row r="102" spans="1:8">
      <c r="A102" s="260"/>
      <c r="B102" s="241"/>
      <c r="C102" s="241"/>
      <c r="D102" s="241"/>
      <c r="E102" s="241"/>
      <c r="F102" s="241"/>
      <c r="G102" s="241"/>
      <c r="H102" s="241"/>
    </row>
    <row r="103" spans="1:8">
      <c r="A103" s="260"/>
      <c r="B103" s="241"/>
      <c r="C103" s="241"/>
      <c r="D103" s="241"/>
      <c r="E103" s="241"/>
      <c r="F103" s="241"/>
      <c r="G103" s="241"/>
      <c r="H103" s="241"/>
    </row>
    <row r="104" spans="1:8">
      <c r="A104" s="260"/>
      <c r="B104" s="241"/>
      <c r="C104" s="241"/>
      <c r="D104" s="241"/>
      <c r="E104" s="241"/>
      <c r="F104" s="241"/>
      <c r="G104" s="241"/>
      <c r="H104" s="241"/>
    </row>
    <row r="105" spans="1:8">
      <c r="A105" s="260"/>
      <c r="B105" s="241"/>
      <c r="C105" s="241"/>
      <c r="D105" s="241"/>
      <c r="E105" s="241"/>
      <c r="F105" s="241"/>
      <c r="G105" s="241"/>
      <c r="H105" s="241"/>
    </row>
    <row r="106" spans="1:8">
      <c r="A106" s="260"/>
      <c r="B106" s="241"/>
      <c r="C106" s="241"/>
      <c r="D106" s="241"/>
      <c r="E106" s="241"/>
      <c r="F106" s="241"/>
      <c r="G106" s="241"/>
      <c r="H106" s="241"/>
    </row>
    <row r="107" spans="1:8">
      <c r="A107" s="260"/>
      <c r="B107" s="241"/>
      <c r="C107" s="241"/>
      <c r="D107" s="241"/>
      <c r="E107" s="241"/>
      <c r="F107" s="241"/>
      <c r="G107" s="241"/>
      <c r="H107" s="241"/>
    </row>
    <row r="108" spans="1:8">
      <c r="A108" s="260"/>
      <c r="B108" s="241"/>
      <c r="C108" s="241"/>
      <c r="D108" s="241"/>
      <c r="E108" s="241"/>
      <c r="F108" s="241"/>
      <c r="G108" s="241"/>
      <c r="H108" s="241"/>
    </row>
    <row r="109" spans="1:8">
      <c r="A109" s="260"/>
      <c r="B109" s="241"/>
      <c r="C109" s="241"/>
      <c r="D109" s="241"/>
      <c r="E109" s="241"/>
      <c r="F109" s="241"/>
      <c r="G109" s="241"/>
      <c r="H109" s="241"/>
    </row>
    <row r="110" spans="1:8">
      <c r="A110" s="260"/>
      <c r="B110" s="241"/>
      <c r="C110" s="241"/>
      <c r="D110" s="241"/>
      <c r="E110" s="241"/>
      <c r="F110" s="241"/>
      <c r="G110" s="241"/>
      <c r="H110" s="241"/>
    </row>
    <row r="111" spans="1:8">
      <c r="A111" s="260"/>
      <c r="B111" s="241"/>
      <c r="C111" s="241"/>
      <c r="D111" s="241"/>
      <c r="E111" s="241"/>
      <c r="F111" s="241"/>
      <c r="G111" s="241"/>
      <c r="H111" s="241"/>
    </row>
    <row r="112" spans="1:8">
      <c r="A112" s="260"/>
      <c r="B112" s="241"/>
      <c r="C112" s="241"/>
      <c r="D112" s="241"/>
      <c r="E112" s="241"/>
      <c r="F112" s="241"/>
      <c r="G112" s="241"/>
      <c r="H112" s="241"/>
    </row>
    <row r="113" spans="1:8">
      <c r="A113" s="260"/>
      <c r="B113" s="241"/>
      <c r="C113" s="241"/>
      <c r="D113" s="241"/>
      <c r="E113" s="241"/>
      <c r="F113" s="241"/>
      <c r="G113" s="241"/>
      <c r="H113" s="241"/>
    </row>
    <row r="114" spans="1:8">
      <c r="A114" s="260"/>
      <c r="B114" s="241"/>
      <c r="C114" s="241"/>
      <c r="D114" s="241"/>
      <c r="E114" s="241"/>
      <c r="F114" s="241"/>
      <c r="G114" s="241"/>
      <c r="H114" s="241"/>
    </row>
    <row r="115" spans="1:8">
      <c r="A115" s="260"/>
      <c r="B115" s="241"/>
      <c r="C115" s="241"/>
      <c r="D115" s="241"/>
      <c r="E115" s="241"/>
      <c r="F115" s="241"/>
      <c r="G115" s="241"/>
      <c r="H115" s="241"/>
    </row>
    <row r="116" spans="1:8">
      <c r="A116" s="260"/>
      <c r="B116" s="241"/>
      <c r="C116" s="241"/>
      <c r="D116" s="241"/>
      <c r="E116" s="241"/>
      <c r="F116" s="241"/>
      <c r="G116" s="241"/>
      <c r="H116" s="241"/>
    </row>
    <row r="117" spans="1:8">
      <c r="A117" s="260"/>
      <c r="B117" s="241"/>
      <c r="C117" s="241"/>
      <c r="D117" s="241"/>
      <c r="E117" s="241"/>
      <c r="F117" s="241"/>
      <c r="G117" s="241"/>
      <c r="H117" s="241"/>
    </row>
    <row r="118" spans="1:8">
      <c r="A118" s="260"/>
      <c r="B118" s="241"/>
      <c r="C118" s="241"/>
      <c r="D118" s="241"/>
      <c r="E118" s="241"/>
      <c r="F118" s="241"/>
      <c r="G118" s="241"/>
      <c r="H118" s="241"/>
    </row>
    <row r="119" spans="1:8">
      <c r="A119" s="260"/>
      <c r="B119" s="241"/>
      <c r="C119" s="241"/>
      <c r="D119" s="241"/>
      <c r="E119" s="241"/>
      <c r="F119" s="241"/>
      <c r="G119" s="241"/>
      <c r="H119" s="241"/>
    </row>
    <row r="120" spans="1:8">
      <c r="A120" s="260"/>
      <c r="B120" s="241"/>
      <c r="C120" s="241"/>
      <c r="D120" s="241"/>
      <c r="E120" s="241"/>
      <c r="F120" s="241"/>
      <c r="G120" s="241"/>
      <c r="H120" s="241"/>
    </row>
    <row r="121" spans="1:8">
      <c r="A121" s="260"/>
      <c r="B121" s="241"/>
      <c r="C121" s="241"/>
      <c r="D121" s="241"/>
      <c r="E121" s="241"/>
      <c r="F121" s="241"/>
      <c r="G121" s="241"/>
      <c r="H121" s="241"/>
    </row>
    <row r="122" spans="1:8">
      <c r="A122" s="260"/>
      <c r="B122" s="241"/>
      <c r="C122" s="241"/>
      <c r="D122" s="241"/>
      <c r="E122" s="241"/>
      <c r="F122" s="241"/>
      <c r="G122" s="241"/>
      <c r="H122" s="241"/>
    </row>
    <row r="123" spans="1:8">
      <c r="A123" s="260"/>
      <c r="B123" s="241"/>
      <c r="C123" s="241"/>
      <c r="D123" s="241"/>
      <c r="E123" s="241"/>
      <c r="F123" s="241"/>
      <c r="G123" s="241"/>
      <c r="H123" s="241"/>
    </row>
    <row r="124" spans="1:8">
      <c r="A124" s="260"/>
      <c r="B124" s="241"/>
      <c r="C124" s="241"/>
      <c r="D124" s="241"/>
      <c r="E124" s="241"/>
      <c r="F124" s="241"/>
      <c r="G124" s="241"/>
      <c r="H124" s="241"/>
    </row>
    <row r="125" spans="1:8">
      <c r="A125" s="260"/>
      <c r="B125" s="241"/>
      <c r="C125" s="241"/>
      <c r="D125" s="241"/>
      <c r="E125" s="241"/>
      <c r="F125" s="241"/>
      <c r="G125" s="241"/>
      <c r="H125" s="241"/>
    </row>
    <row r="126" spans="1:8">
      <c r="A126" s="260"/>
      <c r="B126" s="241"/>
      <c r="C126" s="241"/>
      <c r="D126" s="241"/>
      <c r="E126" s="241"/>
      <c r="F126" s="241"/>
      <c r="G126" s="241"/>
      <c r="H126" s="241"/>
    </row>
    <row r="127" spans="1:8">
      <c r="A127" s="260"/>
      <c r="B127" s="241"/>
      <c r="C127" s="241"/>
      <c r="D127" s="241"/>
      <c r="E127" s="241"/>
      <c r="F127" s="241"/>
      <c r="G127" s="241"/>
      <c r="H127" s="241"/>
    </row>
    <row r="128" spans="1:8">
      <c r="A128" s="260"/>
      <c r="B128" s="241"/>
      <c r="C128" s="241"/>
      <c r="D128" s="241"/>
      <c r="E128" s="241"/>
      <c r="F128" s="241"/>
      <c r="G128" s="241"/>
      <c r="H128" s="241"/>
    </row>
    <row r="129" spans="1:8">
      <c r="A129" s="260"/>
      <c r="B129" s="241"/>
      <c r="C129" s="241"/>
      <c r="D129" s="241"/>
      <c r="E129" s="241"/>
      <c r="F129" s="241"/>
      <c r="G129" s="241"/>
      <c r="H129" s="241"/>
    </row>
    <row r="130" spans="1:8">
      <c r="A130" s="260"/>
      <c r="B130" s="241"/>
      <c r="C130" s="241"/>
      <c r="D130" s="241"/>
      <c r="E130" s="241"/>
      <c r="F130" s="241"/>
      <c r="G130" s="241"/>
      <c r="H130" s="241"/>
    </row>
    <row r="131" spans="1:8">
      <c r="A131" s="260"/>
      <c r="B131" s="241"/>
      <c r="C131" s="241"/>
      <c r="D131" s="241"/>
      <c r="E131" s="241"/>
      <c r="F131" s="241"/>
      <c r="G131" s="241"/>
      <c r="H131" s="241"/>
    </row>
    <row r="132" spans="1:8">
      <c r="A132" s="260"/>
      <c r="B132" s="241"/>
      <c r="C132" s="241"/>
      <c r="D132" s="241"/>
      <c r="E132" s="241"/>
      <c r="F132" s="241"/>
      <c r="G132" s="241"/>
      <c r="H132" s="241"/>
    </row>
    <row r="133" spans="1:8">
      <c r="A133" s="260"/>
      <c r="B133" s="241"/>
      <c r="C133" s="241"/>
      <c r="D133" s="241"/>
      <c r="E133" s="241"/>
      <c r="F133" s="241"/>
      <c r="G133" s="241"/>
      <c r="H133" s="241"/>
    </row>
    <row r="134" spans="1:8">
      <c r="A134" s="260"/>
      <c r="B134" s="241"/>
      <c r="C134" s="241"/>
      <c r="D134" s="241"/>
      <c r="E134" s="241"/>
      <c r="F134" s="241"/>
      <c r="G134" s="241"/>
      <c r="H134" s="241"/>
    </row>
    <row r="135" spans="1:8">
      <c r="A135" s="260"/>
      <c r="B135" s="241"/>
      <c r="C135" s="241"/>
      <c r="D135" s="241"/>
      <c r="E135" s="241"/>
      <c r="F135" s="241"/>
      <c r="G135" s="241"/>
      <c r="H135" s="241"/>
    </row>
    <row r="136" spans="1:8">
      <c r="A136" s="260"/>
      <c r="B136" s="241"/>
      <c r="C136" s="241"/>
      <c r="D136" s="241"/>
      <c r="E136" s="241"/>
      <c r="F136" s="241"/>
      <c r="G136" s="241"/>
      <c r="H136" s="241"/>
    </row>
    <row r="137" spans="1:8">
      <c r="A137" s="260"/>
      <c r="B137" s="241"/>
      <c r="C137" s="241"/>
      <c r="D137" s="241"/>
      <c r="E137" s="241"/>
      <c r="F137" s="241"/>
      <c r="G137" s="241"/>
      <c r="H137" s="241"/>
    </row>
    <row r="138" spans="1:8">
      <c r="A138" s="260"/>
      <c r="B138" s="241"/>
      <c r="C138" s="241"/>
      <c r="D138" s="241"/>
      <c r="E138" s="241"/>
      <c r="F138" s="241"/>
      <c r="G138" s="241"/>
      <c r="H138" s="241"/>
    </row>
    <row r="139" spans="1:8">
      <c r="A139" s="260"/>
      <c r="B139" s="241"/>
      <c r="C139" s="241"/>
      <c r="D139" s="241"/>
      <c r="E139" s="241"/>
      <c r="F139" s="241"/>
      <c r="G139" s="241"/>
      <c r="H139" s="241"/>
    </row>
    <row r="140" spans="1:8">
      <c r="A140" s="260"/>
      <c r="B140" s="241"/>
      <c r="C140" s="241"/>
      <c r="D140" s="241"/>
      <c r="E140" s="241"/>
      <c r="F140" s="241"/>
      <c r="G140" s="241"/>
      <c r="H140" s="241"/>
    </row>
    <row r="141" spans="1:8">
      <c r="A141" s="260"/>
      <c r="B141" s="241"/>
      <c r="C141" s="241"/>
      <c r="D141" s="241"/>
      <c r="E141" s="241"/>
      <c r="F141" s="241"/>
      <c r="G141" s="241"/>
      <c r="H141" s="240"/>
    </row>
    <row r="142" spans="1:8">
      <c r="A142" s="260"/>
      <c r="B142" s="241"/>
      <c r="C142" s="241"/>
      <c r="D142" s="241"/>
      <c r="E142" s="241"/>
      <c r="F142" s="241"/>
      <c r="G142" s="241"/>
      <c r="H142" s="240"/>
    </row>
    <row r="143" spans="1:8">
      <c r="A143" s="260"/>
      <c r="B143" s="241"/>
      <c r="C143" s="241"/>
      <c r="D143" s="241"/>
      <c r="E143" s="241"/>
      <c r="F143" s="241"/>
      <c r="G143" s="241"/>
      <c r="H143" s="240"/>
    </row>
    <row r="144" spans="1:8">
      <c r="A144" s="260"/>
      <c r="B144" s="241"/>
      <c r="C144" s="241"/>
      <c r="D144" s="241"/>
      <c r="E144" s="241"/>
      <c r="F144" s="241"/>
      <c r="G144" s="241"/>
      <c r="H144" s="240"/>
    </row>
  </sheetData>
  <mergeCells count="20">
    <mergeCell ref="A1:G1"/>
    <mergeCell ref="A2:G2"/>
    <mergeCell ref="A3:G4"/>
    <mergeCell ref="A5:G5"/>
    <mergeCell ref="A9:B9"/>
    <mergeCell ref="C9:F9"/>
    <mergeCell ref="C7:G7"/>
    <mergeCell ref="C8:G8"/>
    <mergeCell ref="A14:B14"/>
    <mergeCell ref="C14:F14"/>
    <mergeCell ref="A7:B7"/>
    <mergeCell ref="A8:B8"/>
    <mergeCell ref="A13:B13"/>
    <mergeCell ref="C13:F13"/>
    <mergeCell ref="A10:B10"/>
    <mergeCell ref="C10:F10"/>
    <mergeCell ref="A11:B11"/>
    <mergeCell ref="C11:F11"/>
    <mergeCell ref="A12:B12"/>
    <mergeCell ref="C12:F12"/>
  </mergeCells>
  <pageMargins left="0.7" right="0.55000000000000004" top="0.34" bottom="0.37" header="0.3" footer="0.3"/>
  <pageSetup scale="56" orientation="portrait" r:id="rId1"/>
  <rowBreaks count="1" manualBreakCount="1">
    <brk id="35"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7" zoomScale="85" zoomScaleNormal="100" zoomScaleSheetLayoutView="85" workbookViewId="0">
      <selection activeCell="M21" sqref="M21"/>
    </sheetView>
  </sheetViews>
  <sheetFormatPr defaultColWidth="9.140625" defaultRowHeight="15"/>
  <cols>
    <col min="1" max="1" width="4.85546875" style="220" customWidth="1"/>
    <col min="2" max="2" width="34.42578125" style="198" customWidth="1"/>
    <col min="3" max="4" width="9.140625" style="198"/>
    <col min="5" max="5" width="12.28515625" style="198" customWidth="1"/>
    <col min="6" max="6" width="9.140625" style="198"/>
    <col min="7" max="7" width="15.28515625" style="198" customWidth="1"/>
    <col min="8" max="10" width="19" style="198" customWidth="1"/>
    <col min="11" max="11" width="21.85546875" style="198" customWidth="1"/>
    <col min="12" max="16384" width="9.140625" style="198"/>
  </cols>
  <sheetData>
    <row r="1" spans="1:11" ht="27.75" customHeight="1">
      <c r="A1" s="438" t="s">
        <v>657</v>
      </c>
      <c r="B1" s="438"/>
      <c r="C1" s="438"/>
      <c r="D1" s="438"/>
      <c r="E1" s="438"/>
      <c r="F1" s="438"/>
      <c r="G1" s="438"/>
      <c r="H1" s="438"/>
      <c r="I1" s="438"/>
      <c r="J1" s="438"/>
      <c r="K1" s="438"/>
    </row>
    <row r="2" spans="1:11" ht="66.75" customHeight="1">
      <c r="A2" s="439" t="s">
        <v>690</v>
      </c>
      <c r="B2" s="439"/>
      <c r="C2" s="439"/>
      <c r="D2" s="439"/>
      <c r="E2" s="439"/>
      <c r="F2" s="439"/>
      <c r="G2" s="439"/>
      <c r="H2" s="439"/>
      <c r="I2" s="439"/>
      <c r="J2" s="439"/>
      <c r="K2" s="439"/>
    </row>
    <row r="3" spans="1:11" ht="48" customHeight="1">
      <c r="A3" s="427" t="s">
        <v>536</v>
      </c>
      <c r="B3" s="427"/>
      <c r="C3" s="427"/>
      <c r="D3" s="427"/>
      <c r="E3" s="427"/>
      <c r="F3" s="427"/>
      <c r="G3" s="427"/>
      <c r="H3" s="427"/>
      <c r="I3" s="427"/>
      <c r="J3" s="427"/>
      <c r="K3" s="427"/>
    </row>
    <row r="4" spans="1:11">
      <c r="A4" s="428" t="str">
        <f>BCThuNhap_06203!A5</f>
        <v>Tháng 12 năm 2025/ December 2025</v>
      </c>
      <c r="B4" s="428"/>
      <c r="C4" s="428"/>
      <c r="D4" s="428"/>
      <c r="E4" s="428"/>
      <c r="F4" s="428"/>
      <c r="G4" s="428"/>
      <c r="H4" s="428"/>
      <c r="I4" s="428"/>
      <c r="J4" s="428"/>
      <c r="K4" s="428"/>
    </row>
    <row r="5" spans="1:11" ht="7.5" customHeight="1">
      <c r="A5" s="197"/>
      <c r="B5" s="197"/>
      <c r="C5" s="197"/>
      <c r="D5" s="197"/>
      <c r="E5" s="197"/>
      <c r="F5" s="182"/>
      <c r="G5" s="200"/>
      <c r="H5" s="200"/>
      <c r="I5" s="200"/>
      <c r="J5" s="200"/>
      <c r="K5" s="200"/>
    </row>
    <row r="6" spans="1:11" ht="21.75" customHeight="1">
      <c r="A6" s="440" t="s">
        <v>395</v>
      </c>
      <c r="B6" s="442"/>
      <c r="C6" s="200"/>
      <c r="D6" s="200"/>
      <c r="E6" s="200"/>
      <c r="F6" s="200"/>
      <c r="G6" s="429" t="s">
        <v>716</v>
      </c>
      <c r="H6" s="429"/>
      <c r="I6" s="429"/>
      <c r="J6" s="429"/>
      <c r="K6" s="429"/>
    </row>
    <row r="7" spans="1:11" ht="15" customHeight="1">
      <c r="A7" s="203" t="s">
        <v>543</v>
      </c>
      <c r="B7" s="134"/>
      <c r="C7" s="200"/>
      <c r="D7" s="200"/>
      <c r="E7" s="200"/>
      <c r="F7" s="200"/>
      <c r="G7" s="431" t="s">
        <v>729</v>
      </c>
      <c r="H7" s="432"/>
      <c r="I7" s="432"/>
      <c r="J7" s="432"/>
      <c r="K7" s="432"/>
    </row>
    <row r="8" spans="1:11" s="359" customFormat="1" ht="24.75" customHeight="1">
      <c r="A8" s="447" t="s">
        <v>459</v>
      </c>
      <c r="B8" s="448"/>
      <c r="C8" s="358"/>
      <c r="D8" s="358"/>
      <c r="E8" s="358"/>
      <c r="F8" s="358"/>
      <c r="G8" s="433" t="s">
        <v>692</v>
      </c>
      <c r="H8" s="433"/>
      <c r="I8" s="433"/>
      <c r="J8" s="433"/>
      <c r="K8" s="358"/>
    </row>
    <row r="9" spans="1:11" ht="27" customHeight="1">
      <c r="A9" s="449" t="s">
        <v>512</v>
      </c>
      <c r="B9" s="449"/>
      <c r="C9" s="200"/>
      <c r="D9" s="200"/>
      <c r="E9" s="200"/>
      <c r="F9" s="200"/>
      <c r="G9" s="431" t="s">
        <v>482</v>
      </c>
      <c r="H9" s="431"/>
      <c r="I9" s="431"/>
      <c r="J9" s="431"/>
      <c r="K9" s="200"/>
    </row>
    <row r="10" spans="1:11" ht="27" customHeight="1">
      <c r="A10" s="440" t="s">
        <v>461</v>
      </c>
      <c r="B10" s="444"/>
      <c r="C10" s="200"/>
      <c r="D10" s="200"/>
      <c r="E10" s="200"/>
      <c r="F10" s="200"/>
      <c r="G10" s="433" t="s">
        <v>524</v>
      </c>
      <c r="H10" s="433"/>
      <c r="I10" s="433"/>
      <c r="J10" s="433"/>
      <c r="K10" s="433"/>
    </row>
    <row r="11" spans="1:11" ht="24" customHeight="1">
      <c r="A11" s="444" t="s">
        <v>462</v>
      </c>
      <c r="B11" s="444"/>
      <c r="C11" s="200"/>
      <c r="D11" s="200"/>
      <c r="E11" s="200"/>
      <c r="F11" s="200"/>
      <c r="G11" s="431" t="s">
        <v>520</v>
      </c>
      <c r="H11" s="431"/>
      <c r="I11" s="431"/>
      <c r="J11" s="431"/>
      <c r="K11" s="431"/>
    </row>
    <row r="12" spans="1:11" ht="15" customHeight="1">
      <c r="A12" s="204" t="s">
        <v>157</v>
      </c>
      <c r="B12" s="133"/>
      <c r="C12" s="200"/>
      <c r="D12" s="200"/>
      <c r="E12" s="200"/>
      <c r="F12" s="200"/>
      <c r="G12" s="433" t="str">
        <f>BCThuNhap_06203!B13</f>
        <v>Ngày 06 tháng 01 năm 2026</v>
      </c>
      <c r="H12" s="433"/>
      <c r="I12" s="433"/>
      <c r="J12" s="433"/>
      <c r="K12" s="200"/>
    </row>
    <row r="13" spans="1:11">
      <c r="A13" s="205" t="s">
        <v>158</v>
      </c>
      <c r="B13" s="205"/>
      <c r="C13" s="200"/>
      <c r="D13" s="200"/>
      <c r="E13" s="200"/>
      <c r="F13" s="200"/>
      <c r="G13" s="424">
        <f>BCThuNhap_06203!B14</f>
        <v>46028</v>
      </c>
      <c r="H13" s="424"/>
      <c r="I13" s="424"/>
      <c r="J13" s="424"/>
      <c r="K13" s="200"/>
    </row>
    <row r="14" spans="1:11" ht="18" customHeight="1">
      <c r="A14" s="360" t="s">
        <v>693</v>
      </c>
      <c r="B14" s="361" t="s">
        <v>694</v>
      </c>
      <c r="C14" s="200"/>
      <c r="D14" s="200"/>
      <c r="E14" s="200"/>
      <c r="F14" s="200"/>
      <c r="G14" s="221"/>
      <c r="H14" s="221"/>
      <c r="I14" s="221"/>
      <c r="J14" s="221"/>
      <c r="K14" s="200"/>
    </row>
    <row r="15" spans="1:11">
      <c r="A15" s="360" t="s">
        <v>115</v>
      </c>
      <c r="B15" s="361" t="s">
        <v>695</v>
      </c>
      <c r="C15" s="200"/>
      <c r="D15" s="200"/>
      <c r="E15" s="200"/>
      <c r="F15" s="200"/>
      <c r="G15" s="200"/>
      <c r="H15" s="200"/>
      <c r="I15" s="200"/>
      <c r="J15" s="200"/>
      <c r="K15" s="200"/>
    </row>
    <row r="16" spans="1:11" s="199" customFormat="1" ht="29.25" customHeight="1">
      <c r="A16" s="450" t="s">
        <v>544</v>
      </c>
      <c r="B16" s="450" t="s">
        <v>545</v>
      </c>
      <c r="C16" s="455" t="s">
        <v>271</v>
      </c>
      <c r="D16" s="450" t="s">
        <v>546</v>
      </c>
      <c r="E16" s="450" t="s">
        <v>547</v>
      </c>
      <c r="F16" s="450" t="s">
        <v>548</v>
      </c>
      <c r="G16" s="450" t="s">
        <v>549</v>
      </c>
      <c r="H16" s="452" t="s">
        <v>550</v>
      </c>
      <c r="I16" s="453"/>
      <c r="J16" s="452" t="s">
        <v>551</v>
      </c>
      <c r="K16" s="453"/>
    </row>
    <row r="17" spans="1:11" s="199" customFormat="1" ht="51">
      <c r="A17" s="451"/>
      <c r="B17" s="451"/>
      <c r="C17" s="456"/>
      <c r="D17" s="451"/>
      <c r="E17" s="451"/>
      <c r="F17" s="451"/>
      <c r="G17" s="451"/>
      <c r="H17" s="207" t="s">
        <v>552</v>
      </c>
      <c r="I17" s="207" t="s">
        <v>553</v>
      </c>
      <c r="J17" s="207" t="s">
        <v>554</v>
      </c>
      <c r="K17" s="207" t="s">
        <v>553</v>
      </c>
    </row>
    <row r="18" spans="1:11" s="199" customFormat="1" ht="41.25" customHeight="1">
      <c r="A18" s="201" t="s">
        <v>673</v>
      </c>
      <c r="B18" s="208" t="s">
        <v>676</v>
      </c>
      <c r="C18" s="208" t="s">
        <v>555</v>
      </c>
      <c r="D18" s="209"/>
      <c r="E18" s="209"/>
      <c r="F18" s="210"/>
      <c r="G18" s="211"/>
      <c r="H18" s="208"/>
      <c r="I18" s="212"/>
      <c r="J18" s="213"/>
      <c r="K18" s="214"/>
    </row>
    <row r="19" spans="1:11" s="199" customFormat="1" ht="48" customHeight="1">
      <c r="A19" s="201" t="s">
        <v>51</v>
      </c>
      <c r="B19" s="208" t="s">
        <v>677</v>
      </c>
      <c r="C19" s="208" t="s">
        <v>556</v>
      </c>
      <c r="D19" s="210"/>
      <c r="E19" s="210"/>
      <c r="F19" s="210"/>
      <c r="G19" s="211"/>
      <c r="H19" s="208"/>
      <c r="I19" s="212"/>
      <c r="J19" s="208"/>
      <c r="K19" s="212"/>
    </row>
    <row r="20" spans="1:11" s="199" customFormat="1" ht="46.5" customHeight="1">
      <c r="A20" s="201" t="s">
        <v>678</v>
      </c>
      <c r="B20" s="208" t="s">
        <v>679</v>
      </c>
      <c r="C20" s="208" t="s">
        <v>557</v>
      </c>
      <c r="D20" s="210"/>
      <c r="E20" s="210"/>
      <c r="F20" s="210"/>
      <c r="G20" s="209"/>
      <c r="H20" s="208"/>
      <c r="I20" s="215"/>
      <c r="J20" s="208"/>
      <c r="K20" s="215"/>
    </row>
    <row r="21" spans="1:11" s="199" customFormat="1" ht="46.5" customHeight="1">
      <c r="A21" s="201" t="s">
        <v>61</v>
      </c>
      <c r="B21" s="208" t="s">
        <v>680</v>
      </c>
      <c r="C21" s="208" t="s">
        <v>558</v>
      </c>
      <c r="D21" s="210"/>
      <c r="E21" s="210"/>
      <c r="F21" s="210"/>
      <c r="G21" s="211"/>
      <c r="H21" s="208"/>
      <c r="I21" s="212"/>
      <c r="J21" s="208"/>
      <c r="K21" s="212"/>
    </row>
    <row r="22" spans="1:11" s="199" customFormat="1" ht="43.5" customHeight="1">
      <c r="A22" s="201" t="s">
        <v>559</v>
      </c>
      <c r="B22" s="208" t="s">
        <v>681</v>
      </c>
      <c r="C22" s="208" t="s">
        <v>560</v>
      </c>
      <c r="D22" s="210"/>
      <c r="E22" s="210"/>
      <c r="F22" s="210"/>
      <c r="G22" s="211"/>
      <c r="H22" s="208"/>
      <c r="I22" s="212"/>
      <c r="J22" s="208"/>
      <c r="K22" s="212"/>
    </row>
    <row r="23" spans="1:11" s="199" customFormat="1" ht="51">
      <c r="A23" s="201" t="s">
        <v>682</v>
      </c>
      <c r="B23" s="208" t="s">
        <v>683</v>
      </c>
      <c r="C23" s="208" t="s">
        <v>561</v>
      </c>
      <c r="D23" s="210"/>
      <c r="E23" s="210"/>
      <c r="F23" s="210"/>
      <c r="G23" s="211"/>
      <c r="H23" s="208"/>
      <c r="I23" s="212"/>
      <c r="J23" s="208"/>
      <c r="K23" s="212"/>
    </row>
    <row r="24" spans="1:11" s="199" customFormat="1" ht="38.25">
      <c r="A24" s="201" t="s">
        <v>114</v>
      </c>
      <c r="B24" s="208" t="s">
        <v>684</v>
      </c>
      <c r="C24" s="208" t="s">
        <v>562</v>
      </c>
      <c r="D24" s="210"/>
      <c r="E24" s="210"/>
      <c r="F24" s="210"/>
      <c r="G24" s="211"/>
      <c r="H24" s="208"/>
      <c r="I24" s="212"/>
      <c r="J24" s="208"/>
      <c r="K24" s="212"/>
    </row>
    <row r="25" spans="1:11" s="199" customFormat="1" ht="51">
      <c r="A25" s="201" t="s">
        <v>685</v>
      </c>
      <c r="B25" s="208" t="s">
        <v>686</v>
      </c>
      <c r="C25" s="208" t="s">
        <v>563</v>
      </c>
      <c r="D25" s="210"/>
      <c r="E25" s="210"/>
      <c r="F25" s="210"/>
      <c r="G25" s="211"/>
      <c r="H25" s="208"/>
      <c r="I25" s="212"/>
      <c r="J25" s="208"/>
      <c r="K25" s="212"/>
    </row>
    <row r="26" spans="1:11" s="199" customFormat="1" ht="38.25">
      <c r="A26" s="201" t="s">
        <v>115</v>
      </c>
      <c r="B26" s="208" t="s">
        <v>684</v>
      </c>
      <c r="C26" s="208" t="s">
        <v>564</v>
      </c>
      <c r="D26" s="210"/>
      <c r="E26" s="210"/>
      <c r="F26" s="210"/>
      <c r="G26" s="211"/>
      <c r="H26" s="208"/>
      <c r="I26" s="212"/>
      <c r="J26" s="208"/>
      <c r="K26" s="212"/>
    </row>
    <row r="27" spans="1:11" s="199" customFormat="1" ht="38.25">
      <c r="A27" s="201" t="s">
        <v>565</v>
      </c>
      <c r="B27" s="208" t="s">
        <v>687</v>
      </c>
      <c r="C27" s="208" t="s">
        <v>566</v>
      </c>
      <c r="D27" s="210"/>
      <c r="E27" s="210"/>
      <c r="F27" s="210"/>
      <c r="G27" s="211"/>
      <c r="H27" s="208"/>
      <c r="I27" s="212"/>
      <c r="J27" s="208"/>
      <c r="K27" s="212"/>
    </row>
    <row r="28" spans="1:11" s="199" customFormat="1" ht="12.75">
      <c r="A28" s="216"/>
      <c r="B28" s="217"/>
      <c r="C28" s="217"/>
      <c r="D28" s="210"/>
      <c r="E28" s="210"/>
      <c r="F28" s="210"/>
      <c r="G28" s="211"/>
      <c r="H28" s="208"/>
      <c r="I28" s="212"/>
      <c r="J28" s="213"/>
      <c r="K28" s="214"/>
    </row>
    <row r="29" spans="1:11" s="199" customFormat="1" ht="12.75">
      <c r="A29" s="218"/>
      <c r="B29" s="202"/>
      <c r="C29" s="202"/>
      <c r="D29" s="202"/>
      <c r="E29" s="202"/>
      <c r="F29" s="202"/>
      <c r="G29" s="202"/>
      <c r="H29" s="202"/>
      <c r="I29" s="202"/>
      <c r="J29" s="202"/>
      <c r="K29" s="202"/>
    </row>
    <row r="30" spans="1:11" s="199" customFormat="1" ht="12.75">
      <c r="A30" s="454" t="s">
        <v>542</v>
      </c>
      <c r="B30" s="454"/>
      <c r="C30" s="454"/>
      <c r="D30" s="454"/>
      <c r="E30" s="454"/>
      <c r="F30" s="202"/>
      <c r="G30" s="202"/>
      <c r="H30" s="202"/>
      <c r="I30" s="202"/>
      <c r="J30" s="202"/>
      <c r="K30" s="202"/>
    </row>
    <row r="31" spans="1:11" s="199" customFormat="1" ht="8.25" customHeight="1">
      <c r="A31" s="219"/>
      <c r="B31" s="219"/>
      <c r="C31" s="219"/>
      <c r="D31" s="219"/>
      <c r="E31" s="219"/>
      <c r="F31" s="202"/>
      <c r="G31" s="202"/>
      <c r="H31" s="202"/>
      <c r="I31" s="202"/>
      <c r="J31" s="202"/>
      <c r="K31" s="202"/>
    </row>
    <row r="32" spans="1:11" s="199" customFormat="1" ht="12.75">
      <c r="A32" s="112" t="s">
        <v>206</v>
      </c>
      <c r="B32" s="148"/>
      <c r="C32" s="183"/>
      <c r="D32" s="202"/>
      <c r="E32" s="202"/>
      <c r="F32" s="202"/>
      <c r="G32" s="202"/>
      <c r="H32" s="202"/>
      <c r="I32" s="184" t="s">
        <v>207</v>
      </c>
      <c r="J32" s="202"/>
      <c r="K32" s="202"/>
    </row>
    <row r="33" spans="1:11" s="199" customFormat="1" ht="12.75">
      <c r="A33" s="114" t="s">
        <v>208</v>
      </c>
      <c r="B33" s="148"/>
      <c r="C33" s="183"/>
      <c r="D33" s="202"/>
      <c r="E33" s="202"/>
      <c r="F33" s="202"/>
      <c r="G33" s="202"/>
      <c r="H33" s="202"/>
      <c r="I33" s="185" t="s">
        <v>209</v>
      </c>
      <c r="J33" s="202"/>
      <c r="K33" s="202"/>
    </row>
    <row r="34" spans="1:11" s="199" customFormat="1" ht="12.75">
      <c r="A34" s="114"/>
      <c r="B34" s="148"/>
      <c r="C34" s="183"/>
      <c r="D34" s="202"/>
      <c r="E34" s="202"/>
      <c r="F34" s="202"/>
      <c r="G34" s="202"/>
      <c r="H34" s="202"/>
      <c r="I34" s="185"/>
      <c r="J34" s="202"/>
      <c r="K34" s="202"/>
    </row>
    <row r="35" spans="1:11" s="199" customFormat="1" ht="12.75">
      <c r="A35" s="114"/>
      <c r="B35" s="148"/>
      <c r="C35" s="183"/>
      <c r="D35" s="202"/>
      <c r="E35" s="202"/>
      <c r="F35" s="202"/>
      <c r="G35" s="202"/>
      <c r="H35" s="202"/>
      <c r="I35" s="185"/>
      <c r="J35" s="202"/>
      <c r="K35" s="202"/>
    </row>
    <row r="36" spans="1:11" s="199" customFormat="1" ht="12.75">
      <c r="A36" s="114"/>
      <c r="B36" s="148"/>
      <c r="C36" s="183"/>
      <c r="D36" s="202"/>
      <c r="E36" s="202"/>
      <c r="F36" s="202"/>
      <c r="G36" s="202"/>
      <c r="H36" s="202"/>
      <c r="I36" s="185"/>
      <c r="J36" s="202"/>
      <c r="K36" s="202"/>
    </row>
    <row r="37" spans="1:11" s="199" customFormat="1" ht="12.75">
      <c r="A37" s="114"/>
      <c r="B37" s="148"/>
      <c r="C37" s="183"/>
      <c r="D37" s="202"/>
      <c r="E37" s="202"/>
      <c r="F37" s="202"/>
      <c r="G37" s="202"/>
      <c r="H37" s="202"/>
      <c r="I37" s="185"/>
      <c r="J37" s="202"/>
      <c r="K37" s="202"/>
    </row>
    <row r="38" spans="1:11" s="199" customFormat="1" ht="12.75">
      <c r="A38" s="114"/>
      <c r="B38" s="148"/>
      <c r="C38" s="183"/>
      <c r="D38" s="202"/>
      <c r="E38" s="202"/>
      <c r="F38" s="202"/>
      <c r="G38" s="202"/>
      <c r="H38" s="202"/>
      <c r="I38" s="185"/>
      <c r="J38" s="202"/>
      <c r="K38" s="202"/>
    </row>
    <row r="39" spans="1:11">
      <c r="A39" s="148"/>
      <c r="B39" s="148"/>
      <c r="C39" s="183"/>
      <c r="D39" s="200"/>
      <c r="E39" s="200"/>
      <c r="F39" s="200"/>
      <c r="G39" s="200"/>
      <c r="H39" s="200"/>
      <c r="I39" s="183"/>
      <c r="J39" s="200"/>
      <c r="K39" s="200"/>
    </row>
    <row r="40" spans="1:11">
      <c r="A40" s="148"/>
      <c r="B40" s="148"/>
      <c r="C40" s="183"/>
      <c r="D40" s="200"/>
      <c r="E40" s="200"/>
      <c r="F40" s="200"/>
      <c r="G40" s="200"/>
      <c r="H40" s="200"/>
      <c r="I40" s="183"/>
      <c r="J40" s="200"/>
      <c r="K40" s="200"/>
    </row>
    <row r="41" spans="1:11">
      <c r="A41" s="148"/>
      <c r="B41" s="148"/>
      <c r="C41" s="183"/>
      <c r="D41" s="200"/>
      <c r="E41" s="200"/>
      <c r="F41" s="200"/>
      <c r="G41" s="200"/>
      <c r="H41" s="200"/>
      <c r="I41" s="183"/>
      <c r="J41" s="200"/>
      <c r="K41" s="200"/>
    </row>
    <row r="42" spans="1:11">
      <c r="A42" s="148"/>
      <c r="B42" s="148"/>
      <c r="C42" s="183"/>
      <c r="D42" s="200"/>
      <c r="E42" s="200"/>
      <c r="F42" s="200"/>
      <c r="G42" s="200"/>
      <c r="H42" s="200"/>
      <c r="I42" s="183"/>
      <c r="J42" s="200"/>
      <c r="K42" s="200"/>
    </row>
    <row r="43" spans="1:11">
      <c r="A43" s="149"/>
      <c r="B43" s="366"/>
      <c r="C43" s="366"/>
      <c r="D43" s="366"/>
      <c r="E43" s="200"/>
      <c r="F43" s="200"/>
      <c r="G43" s="200"/>
      <c r="H43" s="200"/>
      <c r="I43" s="149"/>
      <c r="J43" s="366"/>
      <c r="K43" s="366"/>
    </row>
    <row r="44" spans="1:11">
      <c r="A44" s="112" t="s">
        <v>524</v>
      </c>
      <c r="B44" s="148"/>
      <c r="C44" s="149"/>
      <c r="D44" s="200"/>
      <c r="E44" s="200"/>
      <c r="F44" s="200"/>
      <c r="G44" s="200"/>
      <c r="H44" s="200"/>
      <c r="I44" s="184" t="s">
        <v>456</v>
      </c>
      <c r="J44" s="200"/>
      <c r="K44" s="200"/>
    </row>
    <row r="45" spans="1:11">
      <c r="A45" s="376" t="s">
        <v>709</v>
      </c>
      <c r="B45" s="148"/>
      <c r="C45" s="149"/>
      <c r="D45" s="200"/>
      <c r="E45" s="200"/>
      <c r="F45" s="200"/>
      <c r="G45" s="200"/>
      <c r="H45" s="200"/>
      <c r="I45" s="184" t="s">
        <v>708</v>
      </c>
      <c r="J45" s="200"/>
      <c r="K45" s="200"/>
    </row>
    <row r="46" spans="1:11">
      <c r="A46" s="377" t="s">
        <v>518</v>
      </c>
      <c r="B46" s="148"/>
      <c r="C46" s="149"/>
      <c r="D46" s="200"/>
      <c r="E46" s="200"/>
      <c r="F46" s="200"/>
      <c r="G46" s="200"/>
      <c r="H46" s="200"/>
      <c r="I46" s="183" t="s">
        <v>707</v>
      </c>
      <c r="J46" s="200"/>
      <c r="K46" s="200"/>
    </row>
    <row r="47" spans="1:11">
      <c r="A47" s="206"/>
      <c r="B47" s="200"/>
      <c r="C47" s="200"/>
      <c r="D47" s="200"/>
      <c r="E47" s="200"/>
      <c r="F47" s="200"/>
      <c r="G47" s="200"/>
      <c r="H47" s="200"/>
      <c r="I47" s="200"/>
      <c r="J47" s="200"/>
      <c r="K47" s="200"/>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K6"/>
    <mergeCell ref="G7:K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66"/>
  <sheetViews>
    <sheetView view="pageBreakPreview" topLeftCell="A28" zoomScaleNormal="100" zoomScaleSheetLayoutView="100" workbookViewId="0">
      <selection activeCell="D17" sqref="D17:E44"/>
    </sheetView>
  </sheetViews>
  <sheetFormatPr defaultColWidth="9.140625" defaultRowHeight="15"/>
  <cols>
    <col min="1" max="1" width="8" style="238" customWidth="1"/>
    <col min="2" max="2" width="54" style="238" customWidth="1"/>
    <col min="3" max="3" width="14.140625" style="238" customWidth="1"/>
    <col min="4" max="4" width="24.28515625" style="239" customWidth="1"/>
    <col min="5" max="5" width="21.7109375" style="238" customWidth="1"/>
    <col min="6" max="6" width="20" style="232" hidden="1" customWidth="1"/>
    <col min="7" max="7" width="21.7109375" style="232" customWidth="1"/>
    <col min="8" max="8" width="9.140625" style="232" customWidth="1"/>
    <col min="9" max="16384" width="9.140625" style="232"/>
  </cols>
  <sheetData>
    <row r="1" spans="1:7" ht="23.25" customHeight="1">
      <c r="A1" s="438" t="s">
        <v>657</v>
      </c>
      <c r="B1" s="438"/>
      <c r="C1" s="438"/>
      <c r="D1" s="438"/>
      <c r="E1" s="438"/>
    </row>
    <row r="2" spans="1:7" ht="64.5" customHeight="1">
      <c r="A2" s="439" t="s">
        <v>691</v>
      </c>
      <c r="B2" s="439"/>
      <c r="C2" s="439"/>
      <c r="D2" s="439"/>
      <c r="E2" s="439"/>
    </row>
    <row r="3" spans="1:7" ht="15" customHeight="1">
      <c r="A3" s="427" t="s">
        <v>536</v>
      </c>
      <c r="B3" s="427"/>
      <c r="C3" s="427"/>
      <c r="D3" s="427"/>
      <c r="E3" s="427"/>
    </row>
    <row r="4" spans="1:7">
      <c r="A4" s="427"/>
      <c r="B4" s="427"/>
      <c r="C4" s="427"/>
      <c r="D4" s="427"/>
      <c r="E4" s="427"/>
    </row>
    <row r="5" spans="1:7">
      <c r="A5" s="428" t="str">
        <f>BCThuNhap_06203!A5</f>
        <v>Tháng 12 năm 2025/ December 2025</v>
      </c>
      <c r="B5" s="428"/>
      <c r="C5" s="428"/>
      <c r="D5" s="428"/>
      <c r="E5" s="428"/>
    </row>
    <row r="6" spans="1:7">
      <c r="A6" s="197"/>
      <c r="B6" s="197"/>
      <c r="C6" s="197"/>
      <c r="D6" s="197"/>
      <c r="E6" s="197"/>
    </row>
    <row r="7" spans="1:7" ht="15" customHeight="1">
      <c r="A7" s="440" t="s">
        <v>395</v>
      </c>
      <c r="B7" s="440"/>
      <c r="C7" s="429" t="s">
        <v>716</v>
      </c>
      <c r="D7" s="429"/>
      <c r="E7" s="429"/>
      <c r="F7" s="429"/>
      <c r="G7" s="429"/>
    </row>
    <row r="8" spans="1:7" ht="15" customHeight="1">
      <c r="A8" s="442" t="s">
        <v>394</v>
      </c>
      <c r="B8" s="442"/>
      <c r="C8" s="431" t="s">
        <v>729</v>
      </c>
      <c r="D8" s="432"/>
      <c r="E8" s="432"/>
      <c r="F8" s="432"/>
      <c r="G8" s="432"/>
    </row>
    <row r="9" spans="1:7" ht="15" customHeight="1">
      <c r="A9" s="440" t="s">
        <v>459</v>
      </c>
      <c r="B9" s="440"/>
      <c r="C9" s="437" t="s">
        <v>516</v>
      </c>
      <c r="D9" s="437"/>
      <c r="E9" s="437"/>
    </row>
    <row r="10" spans="1:7" ht="15" customHeight="1">
      <c r="A10" s="443" t="s">
        <v>511</v>
      </c>
      <c r="B10" s="443"/>
      <c r="C10" s="434" t="s">
        <v>482</v>
      </c>
      <c r="D10" s="434"/>
      <c r="E10" s="434"/>
    </row>
    <row r="11" spans="1:7" ht="15" customHeight="1">
      <c r="A11" s="440" t="s">
        <v>461</v>
      </c>
      <c r="B11" s="440"/>
      <c r="C11" s="437" t="s">
        <v>519</v>
      </c>
      <c r="D11" s="437"/>
      <c r="E11" s="437"/>
    </row>
    <row r="12" spans="1:7" ht="15" customHeight="1">
      <c r="A12" s="444" t="s">
        <v>462</v>
      </c>
      <c r="B12" s="444"/>
      <c r="C12" s="434" t="s">
        <v>520</v>
      </c>
      <c r="D12" s="434"/>
      <c r="E12" s="434"/>
    </row>
    <row r="13" spans="1:7" ht="15" customHeight="1">
      <c r="A13" s="429" t="s">
        <v>157</v>
      </c>
      <c r="B13" s="429"/>
      <c r="C13" s="437" t="str">
        <f>BCThuNhap_06203!B13</f>
        <v>Ngày 06 tháng 01 năm 2026</v>
      </c>
      <c r="D13" s="437"/>
      <c r="E13" s="437"/>
    </row>
    <row r="14" spans="1:7">
      <c r="A14" s="441" t="s">
        <v>158</v>
      </c>
      <c r="B14" s="441"/>
      <c r="C14" s="424">
        <f>BCThuNhap_06203!B14</f>
        <v>46028</v>
      </c>
      <c r="D14" s="424"/>
      <c r="E14" s="424"/>
    </row>
    <row r="15" spans="1:7">
      <c r="A15" s="360" t="s">
        <v>693</v>
      </c>
      <c r="B15" s="361" t="s">
        <v>694</v>
      </c>
      <c r="C15" s="221"/>
      <c r="D15" s="221"/>
      <c r="E15" s="221"/>
    </row>
    <row r="16" spans="1:7">
      <c r="A16" s="292" t="s">
        <v>116</v>
      </c>
      <c r="B16" s="293" t="s">
        <v>509</v>
      </c>
      <c r="C16" s="289"/>
      <c r="D16" s="315"/>
      <c r="E16" s="289"/>
    </row>
    <row r="17" spans="1:7" s="235" customFormat="1" ht="47.25" customHeight="1">
      <c r="A17" s="316" t="s">
        <v>307</v>
      </c>
      <c r="B17" s="316" t="s">
        <v>329</v>
      </c>
      <c r="C17" s="316" t="s">
        <v>330</v>
      </c>
      <c r="D17" s="334" t="s">
        <v>746</v>
      </c>
      <c r="E17" s="402" t="s">
        <v>739</v>
      </c>
      <c r="F17" s="63"/>
    </row>
    <row r="18" spans="1:7" s="235" customFormat="1" ht="30" customHeight="1">
      <c r="A18" s="196" t="s">
        <v>51</v>
      </c>
      <c r="B18" s="317" t="s">
        <v>331</v>
      </c>
      <c r="C18" s="318" t="s">
        <v>118</v>
      </c>
      <c r="D18" s="319"/>
      <c r="E18" s="319"/>
      <c r="F18" s="390">
        <v>52744852228.695656</v>
      </c>
    </row>
    <row r="19" spans="1:7" s="235" customFormat="1" ht="76.5" customHeight="1">
      <c r="A19" s="287">
        <v>1</v>
      </c>
      <c r="B19" s="320" t="s">
        <v>668</v>
      </c>
      <c r="C19" s="321" t="s">
        <v>119</v>
      </c>
      <c r="D19" s="322">
        <f>+BCKetQuaHoatDong_06028!D25*12/Khac_06030!F18</f>
        <v>1.429750506703901E-2</v>
      </c>
      <c r="E19" s="322">
        <v>1.3806341326515979E-2</v>
      </c>
      <c r="F19" s="64"/>
    </row>
    <row r="20" spans="1:7" s="235" customFormat="1" ht="63.75" customHeight="1">
      <c r="A20" s="287">
        <v>2</v>
      </c>
      <c r="B20" s="320" t="s">
        <v>669</v>
      </c>
      <c r="C20" s="321" t="s">
        <v>120</v>
      </c>
      <c r="D20" s="322">
        <f>+(BCKetQuaHoatDong_06028!D26-BCKetQuaHoatDong_06028!D29)*12/Khac_06030!F18</f>
        <v>4.709856327265385E-3</v>
      </c>
      <c r="E20" s="322">
        <v>4.739341215135414E-3</v>
      </c>
      <c r="F20" s="64"/>
    </row>
    <row r="21" spans="1:7" s="235" customFormat="1" ht="75" customHeight="1">
      <c r="A21" s="287">
        <v>3</v>
      </c>
      <c r="B21" s="320" t="s">
        <v>670</v>
      </c>
      <c r="C21" s="321" t="s">
        <v>121</v>
      </c>
      <c r="D21" s="322">
        <f>+(BCKetQuaHoatDong_06028!D32+BCKetQuaHoatDong_06028!D33)*12/Khac_06030!F18</f>
        <v>6.757057512545306E-3</v>
      </c>
      <c r="E21" s="322">
        <v>6.7653959934491723E-3</v>
      </c>
      <c r="F21" s="64"/>
    </row>
    <row r="22" spans="1:7" s="235" customFormat="1" ht="48" customHeight="1">
      <c r="A22" s="287">
        <v>4</v>
      </c>
      <c r="B22" s="320" t="s">
        <v>332</v>
      </c>
      <c r="C22" s="321" t="s">
        <v>122</v>
      </c>
      <c r="D22" s="322">
        <f>+BCKetQuaHoatDong_06028!D34*12/Khac_06030!F18</f>
        <v>2.144495988149954E-3</v>
      </c>
      <c r="E22" s="322">
        <v>2.0778786227880226E-3</v>
      </c>
      <c r="F22" s="64"/>
    </row>
    <row r="23" spans="1:7" s="235" customFormat="1" ht="87" customHeight="1">
      <c r="A23" s="287">
        <v>5</v>
      </c>
      <c r="B23" s="320" t="s">
        <v>333</v>
      </c>
      <c r="C23" s="321" t="s">
        <v>123</v>
      </c>
      <c r="D23" s="322">
        <f>+BCKetQuaHoatDong_06028!D35*12/Khac_06030!F18</f>
        <v>2.0475931856197898E-3</v>
      </c>
      <c r="E23" s="322">
        <v>2.0501199980149007E-3</v>
      </c>
      <c r="F23" s="64"/>
    </row>
    <row r="24" spans="1:7" s="235" customFormat="1" ht="48" customHeight="1">
      <c r="A24" s="287">
        <v>6</v>
      </c>
      <c r="B24" s="320" t="s">
        <v>671</v>
      </c>
      <c r="C24" s="321" t="s">
        <v>124</v>
      </c>
      <c r="D24" s="323">
        <f>+(BCKetQuaHoatDong_06028!D24)*12/Khac_06030!F18</f>
        <v>3.0231036634367527E-2</v>
      </c>
      <c r="E24" s="323">
        <v>2.9815118594210484E-2</v>
      </c>
      <c r="F24" s="64"/>
    </row>
    <row r="25" spans="1:7" s="236" customFormat="1" ht="83.25" customHeight="1">
      <c r="A25" s="284">
        <v>7</v>
      </c>
      <c r="B25" s="324" t="s">
        <v>672</v>
      </c>
      <c r="C25" s="325" t="s">
        <v>125</v>
      </c>
      <c r="D25" s="323">
        <f>+F25/2*12/F18</f>
        <v>0.26696078959416225</v>
      </c>
      <c r="E25" s="323">
        <v>0.34239840433151209</v>
      </c>
      <c r="F25" s="368">
        <v>2346801233</v>
      </c>
      <c r="G25" s="373"/>
    </row>
    <row r="26" spans="1:7" s="235" customFormat="1" ht="39" customHeight="1">
      <c r="A26" s="196" t="s">
        <v>61</v>
      </c>
      <c r="B26" s="326" t="s">
        <v>334</v>
      </c>
      <c r="C26" s="318" t="s">
        <v>126</v>
      </c>
      <c r="D26" s="283"/>
      <c r="E26" s="283"/>
    </row>
    <row r="27" spans="1:7" s="235" customFormat="1" ht="45.75" customHeight="1">
      <c r="A27" s="458">
        <v>1</v>
      </c>
      <c r="B27" s="320" t="s">
        <v>335</v>
      </c>
      <c r="C27" s="321" t="s">
        <v>127</v>
      </c>
      <c r="D27" s="190">
        <f>D28</f>
        <v>43469378700</v>
      </c>
      <c r="E27" s="85">
        <v>43585467600</v>
      </c>
    </row>
    <row r="28" spans="1:7" s="235" customFormat="1" ht="45.75" customHeight="1">
      <c r="A28" s="458"/>
      <c r="B28" s="320" t="s">
        <v>336</v>
      </c>
      <c r="C28" s="321" t="s">
        <v>128</v>
      </c>
      <c r="D28" s="332">
        <f>E38</f>
        <v>43469378700</v>
      </c>
      <c r="E28" s="85">
        <v>43585467600</v>
      </c>
      <c r="F28" s="346"/>
    </row>
    <row r="29" spans="1:7" s="235" customFormat="1" ht="48" customHeight="1">
      <c r="A29" s="458"/>
      <c r="B29" s="320" t="s">
        <v>337</v>
      </c>
      <c r="C29" s="321" t="s">
        <v>129</v>
      </c>
      <c r="D29" s="333">
        <f>E39</f>
        <v>4346937.87</v>
      </c>
      <c r="E29" s="86">
        <v>4358546.76</v>
      </c>
    </row>
    <row r="30" spans="1:7" s="235" customFormat="1" ht="56.25" customHeight="1">
      <c r="A30" s="458">
        <v>2</v>
      </c>
      <c r="B30" s="320" t="s">
        <v>338</v>
      </c>
      <c r="C30" s="321" t="s">
        <v>130</v>
      </c>
      <c r="D30" s="87">
        <f>+D31*10000</f>
        <v>-4879173900</v>
      </c>
      <c r="E30" s="189">
        <v>-116088900.00000001</v>
      </c>
    </row>
    <row r="31" spans="1:7" s="235" customFormat="1" ht="48" customHeight="1">
      <c r="A31" s="458"/>
      <c r="B31" s="320" t="s">
        <v>526</v>
      </c>
      <c r="C31" s="321" t="s">
        <v>527</v>
      </c>
      <c r="D31" s="88">
        <f>+D33+D35</f>
        <v>-487917.39</v>
      </c>
      <c r="E31" s="86">
        <v>-11608.890000000001</v>
      </c>
    </row>
    <row r="32" spans="1:7" s="235" customFormat="1" ht="48" customHeight="1">
      <c r="A32" s="458"/>
      <c r="B32" s="320" t="s">
        <v>528</v>
      </c>
      <c r="C32" s="321" t="s">
        <v>529</v>
      </c>
      <c r="D32" s="190">
        <f>+D34+D36</f>
        <v>-4879173900</v>
      </c>
      <c r="E32" s="189">
        <v>-116088900</v>
      </c>
    </row>
    <row r="33" spans="1:6" s="235" customFormat="1" ht="39" customHeight="1">
      <c r="A33" s="458"/>
      <c r="B33" s="320" t="s">
        <v>339</v>
      </c>
      <c r="C33" s="321" t="s">
        <v>131</v>
      </c>
      <c r="D33" s="89">
        <v>13328.82</v>
      </c>
      <c r="E33" s="89">
        <v>6243.49</v>
      </c>
      <c r="F33" s="372"/>
    </row>
    <row r="34" spans="1:6" s="235" customFormat="1" ht="39" customHeight="1">
      <c r="A34" s="458"/>
      <c r="B34" s="320" t="s">
        <v>340</v>
      </c>
      <c r="C34" s="321" t="s">
        <v>132</v>
      </c>
      <c r="D34" s="190">
        <f>D33*10000</f>
        <v>133288200</v>
      </c>
      <c r="E34" s="190">
        <v>62434900</v>
      </c>
    </row>
    <row r="35" spans="1:6" s="235" customFormat="1" ht="39" customHeight="1">
      <c r="A35" s="458"/>
      <c r="B35" s="320" t="s">
        <v>341</v>
      </c>
      <c r="C35" s="321" t="s">
        <v>133</v>
      </c>
      <c r="D35" s="89">
        <v>-501246.21</v>
      </c>
      <c r="E35" s="89">
        <v>-17852.38</v>
      </c>
    </row>
    <row r="36" spans="1:6" s="235" customFormat="1" ht="48" customHeight="1">
      <c r="A36" s="458"/>
      <c r="B36" s="320" t="s">
        <v>342</v>
      </c>
      <c r="C36" s="321" t="s">
        <v>134</v>
      </c>
      <c r="D36" s="190">
        <f>D35*10000</f>
        <v>-5012462100</v>
      </c>
      <c r="E36" s="189">
        <v>-178523800</v>
      </c>
    </row>
    <row r="37" spans="1:6" s="235" customFormat="1" ht="48" customHeight="1">
      <c r="A37" s="458">
        <v>3</v>
      </c>
      <c r="B37" s="320" t="s">
        <v>343</v>
      </c>
      <c r="C37" s="321" t="s">
        <v>135</v>
      </c>
      <c r="D37" s="189">
        <f>+D38</f>
        <v>38590204800</v>
      </c>
      <c r="E37" s="189">
        <v>43469378700</v>
      </c>
    </row>
    <row r="38" spans="1:6" s="235" customFormat="1" ht="48" customHeight="1">
      <c r="A38" s="458"/>
      <c r="B38" s="320" t="s">
        <v>344</v>
      </c>
      <c r="C38" s="321" t="s">
        <v>136</v>
      </c>
      <c r="D38" s="189">
        <f>+D39*10000</f>
        <v>38590204800</v>
      </c>
      <c r="E38" s="189">
        <v>43469378700</v>
      </c>
    </row>
    <row r="39" spans="1:6" s="235" customFormat="1" ht="48" customHeight="1">
      <c r="A39" s="458"/>
      <c r="B39" s="320" t="s">
        <v>345</v>
      </c>
      <c r="C39" s="321" t="s">
        <v>137</v>
      </c>
      <c r="D39" s="86">
        <f>D29+D31</f>
        <v>3859020.48</v>
      </c>
      <c r="E39" s="86">
        <v>4346937.87</v>
      </c>
      <c r="F39" s="237"/>
    </row>
    <row r="40" spans="1:6" s="235" customFormat="1" ht="63.75" customHeight="1">
      <c r="A40" s="287">
        <v>4</v>
      </c>
      <c r="B40" s="320" t="s">
        <v>346</v>
      </c>
      <c r="C40" s="321" t="s">
        <v>138</v>
      </c>
      <c r="D40" s="405">
        <v>0.47120000000000001</v>
      </c>
      <c r="E40" s="327">
        <v>0.53320000000000001</v>
      </c>
    </row>
    <row r="41" spans="1:6" s="235" customFormat="1" ht="39" customHeight="1">
      <c r="A41" s="287">
        <v>5</v>
      </c>
      <c r="B41" s="320" t="s">
        <v>347</v>
      </c>
      <c r="C41" s="321" t="s">
        <v>139</v>
      </c>
      <c r="D41" s="90">
        <v>0.97389999999999999</v>
      </c>
      <c r="E41" s="90">
        <v>0.9788</v>
      </c>
      <c r="F41" s="362"/>
    </row>
    <row r="42" spans="1:6" s="235" customFormat="1" ht="39" customHeight="1">
      <c r="A42" s="287">
        <v>6</v>
      </c>
      <c r="B42" s="320" t="s">
        <v>348</v>
      </c>
      <c r="C42" s="321" t="s">
        <v>140</v>
      </c>
      <c r="D42" s="90">
        <v>2.7099999999999999E-2</v>
      </c>
      <c r="E42" s="90">
        <v>2.3699999999999999E-2</v>
      </c>
      <c r="F42" s="363"/>
    </row>
    <row r="43" spans="1:6" s="235" customFormat="1" ht="39" customHeight="1">
      <c r="A43" s="287">
        <v>7</v>
      </c>
      <c r="B43" s="320" t="s">
        <v>350</v>
      </c>
      <c r="C43" s="321" t="s">
        <v>142</v>
      </c>
      <c r="D43" s="89">
        <f>BCTaiSan_06027!D69</f>
        <v>12040.33</v>
      </c>
      <c r="E43" s="86">
        <v>12172.96</v>
      </c>
    </row>
    <row r="44" spans="1:6" s="235" customFormat="1" ht="39" customHeight="1">
      <c r="A44" s="287">
        <v>8</v>
      </c>
      <c r="B44" s="320" t="s">
        <v>349</v>
      </c>
      <c r="C44" s="321" t="s">
        <v>141</v>
      </c>
      <c r="D44" s="190">
        <v>228</v>
      </c>
      <c r="E44" s="190">
        <v>227</v>
      </c>
    </row>
    <row r="45" spans="1:6" s="235" customFormat="1" ht="12.75">
      <c r="A45" s="296"/>
      <c r="B45" s="296"/>
      <c r="C45" s="296"/>
      <c r="D45" s="328"/>
      <c r="E45" s="296"/>
    </row>
    <row r="46" spans="1:6" s="235" customFormat="1" ht="12.75">
      <c r="A46" s="329" t="s">
        <v>510</v>
      </c>
      <c r="B46" s="65"/>
      <c r="C46" s="65"/>
      <c r="D46" s="330"/>
      <c r="E46" s="331"/>
    </row>
    <row r="47" spans="1:6" s="235" customFormat="1" ht="63" customHeight="1">
      <c r="A47" s="66"/>
      <c r="B47" s="457" t="s">
        <v>711</v>
      </c>
      <c r="C47" s="457"/>
      <c r="D47" s="457"/>
      <c r="E47" s="457"/>
    </row>
    <row r="48" spans="1:6" s="235" customFormat="1" ht="6.75" customHeight="1">
      <c r="A48" s="296"/>
      <c r="B48" s="296"/>
      <c r="C48" s="296"/>
      <c r="D48" s="328"/>
      <c r="E48" s="296"/>
    </row>
    <row r="49" spans="1:5" s="235" customFormat="1" ht="12.75">
      <c r="A49" s="112" t="s">
        <v>206</v>
      </c>
      <c r="B49" s="148"/>
      <c r="C49" s="183"/>
      <c r="D49" s="67" t="s">
        <v>207</v>
      </c>
      <c r="E49" s="296"/>
    </row>
    <row r="50" spans="1:5" s="235" customFormat="1" ht="12.75">
      <c r="A50" s="114" t="s">
        <v>208</v>
      </c>
      <c r="B50" s="148"/>
      <c r="C50" s="183"/>
      <c r="D50" s="68" t="s">
        <v>209</v>
      </c>
      <c r="E50" s="296"/>
    </row>
    <row r="51" spans="1:5" s="235" customFormat="1" ht="12.75">
      <c r="A51" s="114"/>
      <c r="B51" s="148"/>
      <c r="C51" s="183"/>
      <c r="D51" s="68"/>
      <c r="E51" s="296"/>
    </row>
    <row r="52" spans="1:5" s="235" customFormat="1" ht="12.75">
      <c r="A52" s="114"/>
      <c r="B52" s="148"/>
      <c r="C52" s="183"/>
      <c r="D52" s="68"/>
      <c r="E52" s="296"/>
    </row>
    <row r="53" spans="1:5" s="235" customFormat="1" ht="12.75">
      <c r="A53" s="114"/>
      <c r="B53" s="148"/>
      <c r="C53" s="183"/>
      <c r="D53" s="68"/>
      <c r="E53" s="296"/>
    </row>
    <row r="54" spans="1:5" s="235" customFormat="1" ht="12.75">
      <c r="A54" s="114"/>
      <c r="B54" s="148"/>
      <c r="C54" s="183"/>
      <c r="D54" s="68"/>
      <c r="E54" s="296"/>
    </row>
    <row r="55" spans="1:5" s="235" customFormat="1" ht="12.75">
      <c r="A55" s="114"/>
      <c r="B55" s="148"/>
      <c r="C55" s="183"/>
      <c r="D55" s="68"/>
      <c r="E55" s="296"/>
    </row>
    <row r="56" spans="1:5" s="235" customFormat="1" ht="12.75">
      <c r="A56" s="114"/>
      <c r="B56" s="148"/>
      <c r="C56" s="183"/>
      <c r="D56" s="68"/>
      <c r="E56" s="296"/>
    </row>
    <row r="57" spans="1:5" s="235" customFormat="1" ht="12.75">
      <c r="A57" s="148"/>
      <c r="B57" s="148"/>
      <c r="C57" s="183"/>
      <c r="D57" s="69"/>
      <c r="E57" s="296"/>
    </row>
    <row r="58" spans="1:5" s="235" customFormat="1" ht="12.75">
      <c r="A58" s="148"/>
      <c r="B58" s="148"/>
      <c r="C58" s="183"/>
      <c r="D58" s="69"/>
      <c r="E58" s="296"/>
    </row>
    <row r="59" spans="1:5" s="235" customFormat="1" ht="12.75">
      <c r="A59" s="148"/>
      <c r="B59" s="148"/>
      <c r="C59" s="183"/>
      <c r="D59" s="69"/>
      <c r="E59" s="296"/>
    </row>
    <row r="60" spans="1:5" s="235" customFormat="1" ht="12.75">
      <c r="A60" s="148"/>
      <c r="B60" s="148"/>
      <c r="C60" s="183"/>
      <c r="D60" s="69"/>
      <c r="E60" s="296"/>
    </row>
    <row r="61" spans="1:5" s="235" customFormat="1" ht="12.75">
      <c r="A61" s="364"/>
      <c r="B61" s="364"/>
      <c r="C61" s="183"/>
      <c r="D61" s="367"/>
      <c r="E61" s="149"/>
    </row>
    <row r="62" spans="1:5" s="235" customFormat="1" ht="12.75">
      <c r="A62" s="112" t="s">
        <v>524</v>
      </c>
      <c r="B62" s="148"/>
      <c r="C62" s="149"/>
      <c r="D62" s="67" t="s">
        <v>456</v>
      </c>
      <c r="E62" s="296"/>
    </row>
    <row r="63" spans="1:5" s="235" customFormat="1" ht="12.75">
      <c r="A63" s="376" t="s">
        <v>709</v>
      </c>
      <c r="B63" s="148"/>
      <c r="C63" s="149"/>
      <c r="D63" s="67" t="s">
        <v>708</v>
      </c>
      <c r="E63" s="296"/>
    </row>
    <row r="64" spans="1:5" s="235" customFormat="1" ht="12.75">
      <c r="A64" s="377" t="s">
        <v>518</v>
      </c>
      <c r="B64" s="148"/>
      <c r="C64" s="149"/>
      <c r="D64" s="69" t="s">
        <v>707</v>
      </c>
      <c r="E64" s="296"/>
    </row>
    <row r="65" spans="1:5">
      <c r="A65" s="233"/>
      <c r="B65" s="233"/>
      <c r="C65" s="233"/>
      <c r="D65" s="234"/>
      <c r="E65" s="233"/>
    </row>
    <row r="66" spans="1:5">
      <c r="A66" s="233"/>
      <c r="B66" s="233"/>
      <c r="C66" s="233"/>
      <c r="D66" s="234"/>
      <c r="E66" s="233"/>
    </row>
  </sheetData>
  <mergeCells count="24">
    <mergeCell ref="B47:E47"/>
    <mergeCell ref="A7:B7"/>
    <mergeCell ref="A8:B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 ref="C7:G7"/>
    <mergeCell ref="C8:G8"/>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TsvTc/5mmF0kfTB6b7bWCYXy4+ZTQ7Mr02tblIWEEYc=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HysKIBwp2qUKJzOOUpHC38A3luOa16nxgXqTjklrqkU=</DigestValue>
    </Reference>
  </SignedInfo>
  <SignatureValue>26rzXgRXyoBN5hitW9+9A3eWRTTu8k3HEsT/uLqGPDX3gAkQ9XEBwg7jIKUBx52KyftzYFMj9hYw
vkR+d+gIgctlKKodR/C+TPzGYooMxkXrXPv8gHXOsb5E/mCl00m+NPN4MJDDOZMNP1QRIIXsMBlr
hPmPOUYJC+tNybHPM96lW7uE8OuNfMO3mrJfbTvQTpMhiFnaJbAAsGG96DwoofQKD7QMsgMZGNHf
NROi8GY2wgYtgfVI/gXOaP1MbTW9c4pqwNoPtzS5FqPYzTqk9cc++UStWniEJKqCjUM7hw4+3g6X
My64MTTMFXU/WzIes3ZhrIUqmmN7wRGNz3uGLQ==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+ildauKHvl6e1LaayAWQoyexGD+BgWs68Qb5LUyUREg=</DigestValue>
      </Reference>
      <Reference URI="/xl/calcChain.xml?ContentType=application/vnd.openxmlformats-officedocument.spreadsheetml.calcChain+xml">
        <DigestMethod Algorithm="http://www.w3.org/2001/04/xmlenc#sha256"/>
        <DigestValue>Vw/nCFnOGbstE6H7+WK+er1Cw7oX7Aj+Wsi0VAf121o=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PkuHJZLesJq9Jbd3d/ZQrEnZYX6U0HwrREOth5ojFA8=</DigestValue>
      </Reference>
      <Reference URI="/xl/printerSettings/printerSettings3.bin?ContentType=application/vnd.openxmlformats-officedocument.spreadsheetml.printerSettings">
        <DigestMethod Algorithm="http://www.w3.org/2001/04/xmlenc#sha256"/>
        <DigestValue>CRbRJxywpewNBdxAOtWcRUW0DlVEge6UqaPLlvrjMy8=</DigestValue>
      </Reference>
      <Reference URI="/xl/printerSettings/printerSettings4.bin?ContentType=application/vnd.openxmlformats-officedocument.spreadsheetml.printerSettings">
        <DigestMethod Algorithm="http://www.w3.org/2001/04/xmlenc#sha256"/>
        <DigestValue>PkuHJZLesJq9Jbd3d/ZQrEnZYX6U0HwrREOth5ojFA8=</DigestValue>
      </Reference>
      <Reference URI="/xl/printerSettings/printerSettings5.bin?ContentType=application/vnd.openxmlformats-officedocument.spreadsheetml.printerSettings">
        <DigestMethod Algorithm="http://www.w3.org/2001/04/xmlenc#sha256"/>
        <DigestValue>CRbRJxywpewNBdxAOtWcRUW0DlVEge6UqaPLlvrjMy8=</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o7XCR/P1bclZrMW+Vq/i9YeQZRtvV851a72wYjinu/U=</DigestValue>
      </Reference>
      <Reference URI="/xl/printerSettings/printerSettings8.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LQSwOUJsSpzoStAcYCiIwlpryILRmrcpZlpaZi56Ebo=</DigestValue>
      </Reference>
      <Reference URI="/xl/styles.xml?ContentType=application/vnd.openxmlformats-officedocument.spreadsheetml.styles+xml">
        <DigestMethod Algorithm="http://www.w3.org/2001/04/xmlenc#sha256"/>
        <DigestValue>5cK0cISViXn8Mw8qZ5bGpoeM6OsTObkp1i4xuy/WRQU=</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oTtw8J8z38cWgGTr7JaQzh+YMO0yUTmV5WnhT8AYKGQ=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+BgdzRbHrQD92uAytRFmtSVorqt7VFUODFvCh7nVZhM=</DigestValue>
      </Reference>
      <Reference URI="/xl/worksheets/sheet2.xml?ContentType=application/vnd.openxmlformats-officedocument.spreadsheetml.worksheet+xml">
        <DigestMethod Algorithm="http://www.w3.org/2001/04/xmlenc#sha256"/>
        <DigestValue>DIrBUUy7KMlClVG6Hj7khfrUuYBn9/UTiDWzLw59LT4=</DigestValue>
      </Reference>
      <Reference URI="/xl/worksheets/sheet3.xml?ContentType=application/vnd.openxmlformats-officedocument.spreadsheetml.worksheet+xml">
        <DigestMethod Algorithm="http://www.w3.org/2001/04/xmlenc#sha256"/>
        <DigestValue>OLm5C5JV777DP7oGYAIv29Z67LixDytVbUhh9NvguM4=</DigestValue>
      </Reference>
      <Reference URI="/xl/worksheets/sheet4.xml?ContentType=application/vnd.openxmlformats-officedocument.spreadsheetml.worksheet+xml">
        <DigestMethod Algorithm="http://www.w3.org/2001/04/xmlenc#sha256"/>
        <DigestValue>Fk//8a0de7G8YN4O0KhxtttQgBgx8IqQmEX3rtVavIc=</DigestValue>
      </Reference>
      <Reference URI="/xl/worksheets/sheet5.xml?ContentType=application/vnd.openxmlformats-officedocument.spreadsheetml.worksheet+xml">
        <DigestMethod Algorithm="http://www.w3.org/2001/04/xmlenc#sha256"/>
        <DigestValue>6imOIP77NeQN9t2F8mRsRB5mcplCorpair5nc7b+m2Q=</DigestValue>
      </Reference>
      <Reference URI="/xl/worksheets/sheet6.xml?ContentType=application/vnd.openxmlformats-officedocument.spreadsheetml.worksheet+xml">
        <DigestMethod Algorithm="http://www.w3.org/2001/04/xmlenc#sha256"/>
        <DigestValue>BMDbJA3FYL9X+5aoAQlAnUcIMHD2+KkAf5P3tziH3+w=</DigestValue>
      </Reference>
      <Reference URI="/xl/worksheets/sheet7.xml?ContentType=application/vnd.openxmlformats-officedocument.spreadsheetml.worksheet+xml">
        <DigestMethod Algorithm="http://www.w3.org/2001/04/xmlenc#sha256"/>
        <DigestValue>xQyqYWz6LFtZBO+y+jLGCn67+MB93CRMmEdBr5QyGKw=</DigestValue>
      </Reference>
      <Reference URI="/xl/worksheets/sheet8.xml?ContentType=application/vnd.openxmlformats-officedocument.spreadsheetml.worksheet+xml">
        <DigestMethod Algorithm="http://www.w3.org/2001/04/xmlenc#sha256"/>
        <DigestValue>qx2U3kWM5wSI4q+4bb3In8YrQ7403Tm3qk5zh8648v0=</DigestValue>
      </Reference>
    </Manifest>
    <SignatureProperties>
      <SignatureProperty Id="idSignatureTime" Target="#idPackageSignature">
        <mdssi:SignatureTime xmlns:mdssi="http://schemas.openxmlformats.org/package/2006/digital-signature">
          <mdssi:Format>YYYY-MM-DDThh:mm:ssTZD</mdssi:Format>
          <mdssi:Value>2026-01-07T08:28:53Z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2026-01-07T08:28:53Z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PI/I1Xq52lfQKlFLuV8JD32+ObfJ3FVPM+NJgAr9uV8=</DigestValue>
    </Reference>
    <Reference Type="http://www.w3.org/2000/09/xmldsig#Object" URI="#idOfficeObject">
      <DigestMethod Algorithm="http://www.w3.org/2001/04/xmlenc#sha256"/>
      <DigestValue>c2Nd46P/Lb7xg28LJZzSdX5hN2MsT4aPxuRYqsTXFU8=</DigestValue>
    </Reference>
    <Reference Type="http://uri.etsi.org/01903#SignedProperties" URI="#idSignedProperties">
      <Transforms>
        <Transform Algorithm="http://www.w3.org/TR/2001/REC-xml-c14n-20010315"/>
      </Transforms>
      <DigestMethod Algorithm="http://www.w3.org/2001/04/xmlenc#sha256"/>
      <DigestValue>7hY7P2mt9t81ZCxzhQBs2c/gcRKchpv0tFbon02acxM=</DigestValue>
    </Reference>
  </SignedInfo>
  <SignatureValue>PoAoKksqdMhGys8IMH8crpAUC2O0HRudXgieO6boyrc14SnL9PxCP43iZiTg45t3BmxbtYRTp/Tc
hcm1fyrui8PVcIBTyCcuODIV1nUfR6hJccpXpi4IcVlSu6+EsAF9FZHfKU4UI8fcd0cJNj2cOhw7
AbpW4tAYmV8Jcf+cP+GcjE4NBS4rQJIgC1PDlRYftqh7r0RLFiSmnustSwjDRTKF3ARNEGY9KFL8
6drU4MVvPlRr6fNVLdq6+yfrY1IskgUJbRHkarqgL86oKVnkstX53Qj8Z009nLTogcI1E7CjBe1z
XziSJJwFAyEo9m/RbINRPVQ23MWQJLq/UQasGw==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+ildauKHvl6e1LaayAWQoyexGD+BgWs68Qb5LUyUREg=</DigestValue>
      </Reference>
      <Reference URI="/xl/calcChain.xml?ContentType=application/vnd.openxmlformats-officedocument.spreadsheetml.calcChain+xml">
        <DigestMethod Algorithm="http://www.w3.org/2001/04/xmlenc#sha256"/>
        <DigestValue>Vw/nCFnOGbstE6H7+WK+er1Cw7oX7Aj+Wsi0VAf121o=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PkuHJZLesJq9Jbd3d/ZQrEnZYX6U0HwrREOth5ojFA8=</DigestValue>
      </Reference>
      <Reference URI="/xl/printerSettings/printerSettings3.bin?ContentType=application/vnd.openxmlformats-officedocument.spreadsheetml.printerSettings">
        <DigestMethod Algorithm="http://www.w3.org/2001/04/xmlenc#sha256"/>
        <DigestValue>CRbRJxywpewNBdxAOtWcRUW0DlVEge6UqaPLlvrjMy8=</DigestValue>
      </Reference>
      <Reference URI="/xl/printerSettings/printerSettings4.bin?ContentType=application/vnd.openxmlformats-officedocument.spreadsheetml.printerSettings">
        <DigestMethod Algorithm="http://www.w3.org/2001/04/xmlenc#sha256"/>
        <DigestValue>PkuHJZLesJq9Jbd3d/ZQrEnZYX6U0HwrREOth5ojFA8=</DigestValue>
      </Reference>
      <Reference URI="/xl/printerSettings/printerSettings5.bin?ContentType=application/vnd.openxmlformats-officedocument.spreadsheetml.printerSettings">
        <DigestMethod Algorithm="http://www.w3.org/2001/04/xmlenc#sha256"/>
        <DigestValue>CRbRJxywpewNBdxAOtWcRUW0DlVEge6UqaPLlvrjMy8=</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o7XCR/P1bclZrMW+Vq/i9YeQZRtvV851a72wYjinu/U=</DigestValue>
      </Reference>
      <Reference URI="/xl/printerSettings/printerSettings8.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LQSwOUJsSpzoStAcYCiIwlpryILRmrcpZlpaZi56Ebo=</DigestValue>
      </Reference>
      <Reference URI="/xl/styles.xml?ContentType=application/vnd.openxmlformats-officedocument.spreadsheetml.styles+xml">
        <DigestMethod Algorithm="http://www.w3.org/2001/04/xmlenc#sha256"/>
        <DigestValue>5cK0cISViXn8Mw8qZ5bGpoeM6OsTObkp1i4xuy/WRQU=</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oTtw8J8z38cWgGTr7JaQzh+YMO0yUTmV5WnhT8AYKGQ=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+BgdzRbHrQD92uAytRFmtSVorqt7VFUODFvCh7nVZhM=</DigestValue>
      </Reference>
      <Reference URI="/xl/worksheets/sheet2.xml?ContentType=application/vnd.openxmlformats-officedocument.spreadsheetml.worksheet+xml">
        <DigestMethod Algorithm="http://www.w3.org/2001/04/xmlenc#sha256"/>
        <DigestValue>DIrBUUy7KMlClVG6Hj7khfrUuYBn9/UTiDWzLw59LT4=</DigestValue>
      </Reference>
      <Reference URI="/xl/worksheets/sheet3.xml?ContentType=application/vnd.openxmlformats-officedocument.spreadsheetml.worksheet+xml">
        <DigestMethod Algorithm="http://www.w3.org/2001/04/xmlenc#sha256"/>
        <DigestValue>OLm5C5JV777DP7oGYAIv29Z67LixDytVbUhh9NvguM4=</DigestValue>
      </Reference>
      <Reference URI="/xl/worksheets/sheet4.xml?ContentType=application/vnd.openxmlformats-officedocument.spreadsheetml.worksheet+xml">
        <DigestMethod Algorithm="http://www.w3.org/2001/04/xmlenc#sha256"/>
        <DigestValue>Fk//8a0de7G8YN4O0KhxtttQgBgx8IqQmEX3rtVavIc=</DigestValue>
      </Reference>
      <Reference URI="/xl/worksheets/sheet5.xml?ContentType=application/vnd.openxmlformats-officedocument.spreadsheetml.worksheet+xml">
        <DigestMethod Algorithm="http://www.w3.org/2001/04/xmlenc#sha256"/>
        <DigestValue>6imOIP77NeQN9t2F8mRsRB5mcplCorpair5nc7b+m2Q=</DigestValue>
      </Reference>
      <Reference URI="/xl/worksheets/sheet6.xml?ContentType=application/vnd.openxmlformats-officedocument.spreadsheetml.worksheet+xml">
        <DigestMethod Algorithm="http://www.w3.org/2001/04/xmlenc#sha256"/>
        <DigestValue>BMDbJA3FYL9X+5aoAQlAnUcIMHD2+KkAf5P3tziH3+w=</DigestValue>
      </Reference>
      <Reference URI="/xl/worksheets/sheet7.xml?ContentType=application/vnd.openxmlformats-officedocument.spreadsheetml.worksheet+xml">
        <DigestMethod Algorithm="http://www.w3.org/2001/04/xmlenc#sha256"/>
        <DigestValue>xQyqYWz6LFtZBO+y+jLGCn67+MB93CRMmEdBr5QyGKw=</DigestValue>
      </Reference>
      <Reference URI="/xl/worksheets/sheet8.xml?ContentType=application/vnd.openxmlformats-officedocument.spreadsheetml.worksheet+xml">
        <DigestMethod Algorithm="http://www.w3.org/2001/04/xmlenc#sha256"/>
        <DigestValue>qx2U3kWM5wSI4q+4bb3In8YrQ7403Tm3qk5zh8648v0=</DigestValue>
      </Reference>
    </Manifest>
    <SignatureProperties>
      <SignatureProperty Id="idSignatureTime" Target="#idPackageSignature">
        <mdssi:SignatureTime xmlns:mdssi="http://schemas.openxmlformats.org/package/2006/digital-signature">
          <mdssi:Format>YYYY-MM-DDThh:mm:ssTZD</mdssi:Format>
          <mdssi:Value>2026-01-08T07:09:39Z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16.0.19426/27</OfficeVersion>
          <ApplicationVersion>16.0.19426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2026-01-08T07:09:39Z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TRAN THI NGOC TRINH</cp:lastModifiedBy>
  <cp:lastPrinted>2025-11-03T11:33:41Z</cp:lastPrinted>
  <dcterms:created xsi:type="dcterms:W3CDTF">2013-10-21T08:38:47Z</dcterms:created>
  <dcterms:modified xsi:type="dcterms:W3CDTF">2026-01-07T07:47:35Z</dcterms:modified>
</cp:coreProperties>
</file>