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worksheets/sheet5.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 BC THÁNG\BAO CAO FMS GUI KH\2026\QUÝ 3.2026\"/>
    </mc:Choice>
  </mc:AlternateContent>
  <bookViews>
    <workbookView xWindow="-120" yWindow="-120" windowWidth="29040" windowHeight="15840" tabRatio="890" activeTab="8"/>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Sheet1" sheetId="60" state="hidden" r:id="rId10"/>
    <sheet name="THU NHAP" sheetId="52" state="hidden" r:id="rId11"/>
    <sheet name="TAI CHINH" sheetId="53" state="hidden" r:id="rId12"/>
    <sheet name="LCTT" sheetId="54" state="hidden" r:id="rId13"/>
    <sheet name="TAI SAN" sheetId="58" state="hidden" r:id="rId14"/>
    <sheet name="HOAT DONG" sheetId="59" state="hidden" r:id="rId15"/>
    <sheet name="TB 30092015" sheetId="27" state="hidden" r:id="rId16"/>
    <sheet name="KHAC" sheetId="57" state="hidden" r:id="rId17"/>
  </sheets>
  <externalReferences>
    <externalReference r:id="rId18"/>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BCDanhMucDauTu_06029!$A$1:$G$95</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4" i="49" l="1"/>
  <c r="E17" i="43"/>
  <c r="F65" i="49" l="1"/>
  <c r="F46" i="49"/>
  <c r="F47" i="49"/>
  <c r="F48" i="49"/>
  <c r="F49" i="49"/>
  <c r="F50" i="49"/>
  <c r="F51" i="49"/>
  <c r="F52" i="49"/>
  <c r="F53" i="49"/>
  <c r="F19" i="49"/>
  <c r="F20" i="49"/>
  <c r="F21" i="49"/>
  <c r="F22" i="49"/>
  <c r="F23" i="49"/>
  <c r="F24" i="49"/>
  <c r="F25" i="49"/>
  <c r="F26" i="49"/>
  <c r="F27" i="49"/>
  <c r="F28" i="49"/>
  <c r="F29" i="49"/>
  <c r="F30" i="49"/>
  <c r="F31" i="49"/>
  <c r="F32" i="49"/>
  <c r="F33" i="49"/>
  <c r="F34" i="49"/>
  <c r="F35" i="49"/>
  <c r="F36" i="49"/>
  <c r="F37" i="49"/>
  <c r="F38" i="49"/>
  <c r="F39" i="49"/>
  <c r="F40" i="49"/>
  <c r="F41" i="49"/>
  <c r="F42" i="49"/>
  <c r="F43" i="49"/>
  <c r="F44" i="49"/>
  <c r="F45" i="49"/>
  <c r="F54" i="49" l="1"/>
  <c r="F57" i="49" s="1"/>
  <c r="Q66" i="50"/>
  <c r="D21" i="51" l="1"/>
  <c r="E63" i="60" l="1"/>
  <c r="B63" i="60"/>
  <c r="D17" i="44" l="1"/>
  <c r="F43" i="58" l="1"/>
  <c r="F42" i="58"/>
  <c r="F41" i="58"/>
  <c r="F40" i="58"/>
  <c r="F37" i="58"/>
  <c r="F34" i="58"/>
  <c r="F74" i="49" l="1"/>
  <c r="F75" i="49"/>
  <c r="F78" i="49" l="1"/>
  <c r="F69" i="49"/>
  <c r="F67" i="49"/>
  <c r="F68" i="49"/>
  <c r="D62" i="49"/>
  <c r="F61" i="49"/>
  <c r="F62" i="49" s="1"/>
  <c r="D57" i="49"/>
  <c r="D63" i="49" s="1"/>
  <c r="D16" i="51"/>
  <c r="D17" i="43"/>
  <c r="F72" i="49" l="1"/>
  <c r="F63" i="49"/>
  <c r="F79" i="49" l="1"/>
  <c r="J79" i="49" s="1"/>
  <c r="A5" i="47"/>
  <c r="G61" i="49" l="1"/>
  <c r="G57" i="49"/>
  <c r="G46" i="49"/>
  <c r="G48" i="49"/>
  <c r="G52" i="49"/>
  <c r="G54" i="49"/>
  <c r="G47" i="49"/>
  <c r="G49" i="49"/>
  <c r="G50" i="49"/>
  <c r="G51" i="49"/>
  <c r="G53" i="49"/>
  <c r="G36" i="49"/>
  <c r="G75" i="49"/>
  <c r="G27" i="49"/>
  <c r="G72" i="49"/>
  <c r="G28" i="49"/>
  <c r="G67" i="49"/>
  <c r="G35" i="49"/>
  <c r="G29" i="49"/>
  <c r="G66" i="49"/>
  <c r="G41" i="49"/>
  <c r="G69" i="49"/>
  <c r="G39" i="49"/>
  <c r="G30" i="49"/>
  <c r="G38" i="49"/>
  <c r="G43" i="49"/>
  <c r="G77" i="49"/>
  <c r="G44" i="49"/>
  <c r="G73" i="49"/>
  <c r="G34" i="49"/>
  <c r="G40" i="49"/>
  <c r="G45" i="49"/>
  <c r="G21" i="49"/>
  <c r="G19" i="49"/>
  <c r="G37" i="49"/>
  <c r="G58" i="49"/>
  <c r="G26" i="49"/>
  <c r="G63" i="49"/>
  <c r="G42" i="49"/>
  <c r="G65" i="49"/>
  <c r="G62" i="49"/>
  <c r="G68" i="49"/>
  <c r="G64" i="49"/>
  <c r="G76" i="49"/>
  <c r="G24" i="49"/>
  <c r="G25" i="49"/>
  <c r="G78" i="49"/>
  <c r="G33" i="49"/>
  <c r="G23" i="49"/>
  <c r="G60" i="49"/>
  <c r="G22" i="49"/>
  <c r="G55" i="49"/>
  <c r="G20" i="49"/>
  <c r="G71" i="49"/>
  <c r="G31" i="49"/>
  <c r="G70" i="49"/>
  <c r="G59" i="49"/>
  <c r="G32" i="49"/>
  <c r="G74" i="49"/>
  <c r="G79" i="49"/>
  <c r="D53" i="51"/>
  <c r="D54" i="51"/>
  <c r="D39" i="54" s="1"/>
  <c r="D37" i="52"/>
  <c r="E37" i="52"/>
  <c r="E48" i="59"/>
  <c r="F48" i="59"/>
  <c r="D48" i="59"/>
  <c r="E47" i="59"/>
  <c r="F47" i="59"/>
  <c r="D47" i="59"/>
  <c r="E46" i="59"/>
  <c r="F46" i="59"/>
  <c r="D46" i="59"/>
  <c r="E45" i="59"/>
  <c r="F45" i="59"/>
  <c r="D45" i="59"/>
  <c r="E44" i="59"/>
  <c r="F44" i="59"/>
  <c r="D44" i="59"/>
  <c r="D43" i="59"/>
  <c r="E43" i="59"/>
  <c r="F43" i="59"/>
  <c r="E42" i="59"/>
  <c r="F42" i="59"/>
  <c r="D42" i="59"/>
  <c r="D41" i="59"/>
  <c r="E41" i="59"/>
  <c r="F41" i="59"/>
  <c r="E40" i="59"/>
  <c r="F40" i="59"/>
  <c r="D40" i="59"/>
  <c r="E39" i="59"/>
  <c r="F39" i="59"/>
  <c r="D39" i="59"/>
  <c r="E38" i="59"/>
  <c r="F38" i="59"/>
  <c r="D38" i="59"/>
  <c r="E35" i="59"/>
  <c r="F35" i="59"/>
  <c r="D35" i="59"/>
  <c r="E32" i="59"/>
  <c r="F32" i="59"/>
  <c r="D32" i="59"/>
  <c r="E29" i="59"/>
  <c r="F29" i="59"/>
  <c r="D29" i="59"/>
  <c r="E26" i="59"/>
  <c r="F26" i="59"/>
  <c r="D26" i="59"/>
  <c r="E24" i="59"/>
  <c r="F24" i="59"/>
  <c r="D24" i="59"/>
  <c r="E17" i="59"/>
  <c r="F17" i="59"/>
  <c r="D17" i="59"/>
  <c r="E14" i="59"/>
  <c r="F14" i="59"/>
  <c r="D14" i="59"/>
  <c r="E12" i="59"/>
  <c r="F12" i="59"/>
  <c r="D12" i="59"/>
  <c r="E11" i="59"/>
  <c r="F11" i="59"/>
  <c r="D11" i="59"/>
  <c r="E9" i="59"/>
  <c r="F9" i="59"/>
  <c r="D9" i="59"/>
  <c r="E7" i="59"/>
  <c r="F7" i="59"/>
  <c r="D7" i="59"/>
  <c r="E5" i="59"/>
  <c r="F5" i="59"/>
  <c r="D5" i="59"/>
  <c r="E2" i="59"/>
  <c r="F2" i="59"/>
  <c r="D2" i="59"/>
  <c r="D41" i="58"/>
  <c r="E41" i="58"/>
  <c r="D42" i="58"/>
  <c r="E42" i="58"/>
  <c r="D43" i="58"/>
  <c r="E43" i="58"/>
  <c r="E40" i="58"/>
  <c r="D40" i="58"/>
  <c r="E34" i="58"/>
  <c r="D34" i="58"/>
  <c r="E37" i="58"/>
  <c r="D37" i="58"/>
  <c r="F30" i="58"/>
  <c r="E30" i="58"/>
  <c r="D30" i="58"/>
  <c r="F27" i="58"/>
  <c r="E27" i="58"/>
  <c r="D27" i="58"/>
  <c r="F24" i="58"/>
  <c r="E24" i="58"/>
  <c r="D24" i="58"/>
  <c r="F21" i="58"/>
  <c r="E21" i="58"/>
  <c r="D21" i="58"/>
  <c r="F16" i="58"/>
  <c r="E16" i="58"/>
  <c r="D16" i="58"/>
  <c r="F13" i="58"/>
  <c r="E13" i="58"/>
  <c r="D13" i="58"/>
  <c r="F8" i="58"/>
  <c r="E8" i="58"/>
  <c r="D8" i="58"/>
  <c r="F7" i="58"/>
  <c r="E7" i="58"/>
  <c r="D7" i="58"/>
  <c r="F6" i="58"/>
  <c r="E6" i="58"/>
  <c r="D6" i="58"/>
  <c r="F3" i="58"/>
  <c r="E3" i="58"/>
  <c r="D3" i="58"/>
  <c r="E29" i="57"/>
  <c r="E28" i="57"/>
  <c r="D28" i="57"/>
  <c r="D26" i="57"/>
  <c r="E26" i="57"/>
  <c r="D27" i="57"/>
  <c r="E27" i="57"/>
  <c r="E25" i="57"/>
  <c r="D25" i="57"/>
  <c r="E24" i="57"/>
  <c r="E23" i="57"/>
  <c r="E22" i="57"/>
  <c r="E19" i="57"/>
  <c r="D20" i="57"/>
  <c r="E20" i="57"/>
  <c r="E21" i="57"/>
  <c r="E18" i="57"/>
  <c r="D18" i="57"/>
  <c r="E17" i="57"/>
  <c r="E15" i="57"/>
  <c r="E16" i="57"/>
  <c r="E14" i="57"/>
  <c r="E10" i="57"/>
  <c r="D11" i="57"/>
  <c r="E11" i="57"/>
  <c r="E9" i="57"/>
  <c r="E4" i="57"/>
  <c r="E5" i="57"/>
  <c r="E6" i="57"/>
  <c r="E3" i="57"/>
  <c r="E25" i="54"/>
  <c r="E24" i="54"/>
  <c r="E39" i="54"/>
  <c r="D40" i="54"/>
  <c r="E40" i="54"/>
  <c r="E41" i="54"/>
  <c r="E36" i="54"/>
  <c r="E37" i="54"/>
  <c r="E38" i="54"/>
  <c r="D35" i="54"/>
  <c r="E35" i="54"/>
  <c r="E34" i="54"/>
  <c r="E30" i="54"/>
  <c r="E31" i="54"/>
  <c r="E32" i="54"/>
  <c r="E33" i="54"/>
  <c r="E29" i="54"/>
  <c r="D26" i="54"/>
  <c r="E26" i="54"/>
  <c r="D27" i="54"/>
  <c r="E27" i="54"/>
  <c r="E28" i="54"/>
  <c r="E13" i="54"/>
  <c r="E14" i="54"/>
  <c r="E15" i="54"/>
  <c r="E16" i="54"/>
  <c r="E17" i="54"/>
  <c r="E18" i="54"/>
  <c r="E19" i="54"/>
  <c r="E20" i="54"/>
  <c r="D21" i="54"/>
  <c r="E21" i="54"/>
  <c r="E22" i="54"/>
  <c r="D11" i="54"/>
  <c r="E11" i="54"/>
  <c r="D12" i="54"/>
  <c r="E12" i="54"/>
  <c r="E7" i="54"/>
  <c r="E8" i="54"/>
  <c r="E9" i="54"/>
  <c r="E10" i="54"/>
  <c r="D6" i="54"/>
  <c r="E6" i="54"/>
  <c r="E4" i="54"/>
  <c r="E5" i="54"/>
  <c r="E3" i="54"/>
  <c r="D42" i="53"/>
  <c r="E42" i="53"/>
  <c r="D43" i="53"/>
  <c r="E43" i="53"/>
  <c r="D44" i="53"/>
  <c r="E44" i="53"/>
  <c r="D45" i="53"/>
  <c r="E45" i="53"/>
  <c r="E41" i="53"/>
  <c r="D41" i="53"/>
  <c r="D40" i="53"/>
  <c r="E40" i="53"/>
  <c r="E39" i="53"/>
  <c r="D39" i="53"/>
  <c r="D37" i="53"/>
  <c r="E37" i="53"/>
  <c r="D35" i="53"/>
  <c r="E35" i="53"/>
  <c r="D36" i="53"/>
  <c r="E36" i="53"/>
  <c r="E34" i="53"/>
  <c r="D34" i="53"/>
  <c r="D33" i="53"/>
  <c r="E33" i="53"/>
  <c r="E32" i="53"/>
  <c r="D32" i="53"/>
  <c r="E31" i="53"/>
  <c r="D31" i="53"/>
  <c r="E30" i="53"/>
  <c r="D30" i="53"/>
  <c r="E29" i="53"/>
  <c r="D29" i="53"/>
  <c r="E28" i="53"/>
  <c r="D28" i="53"/>
  <c r="D27" i="53"/>
  <c r="E27" i="53"/>
  <c r="E26" i="53"/>
  <c r="D26" i="53"/>
  <c r="D21" i="53"/>
  <c r="E21" i="53"/>
  <c r="D22" i="53"/>
  <c r="E22" i="53"/>
  <c r="D23" i="53"/>
  <c r="E23" i="53"/>
  <c r="D24" i="53"/>
  <c r="E24" i="53"/>
  <c r="D25" i="53"/>
  <c r="E25" i="53"/>
  <c r="E20" i="53"/>
  <c r="D20" i="53"/>
  <c r="E18" i="53"/>
  <c r="D18" i="53"/>
  <c r="D17" i="53"/>
  <c r="E17" i="53"/>
  <c r="E16" i="53"/>
  <c r="D16" i="53"/>
  <c r="E15" i="53"/>
  <c r="D15" i="53"/>
  <c r="E13" i="53"/>
  <c r="D13" i="53"/>
  <c r="E12" i="53"/>
  <c r="D12" i="53"/>
  <c r="E10" i="53"/>
  <c r="D10" i="53"/>
  <c r="D9" i="53"/>
  <c r="E9" i="53"/>
  <c r="E8" i="53"/>
  <c r="D8" i="53"/>
  <c r="D7" i="53"/>
  <c r="E7" i="53"/>
  <c r="E6" i="53"/>
  <c r="D6" i="53"/>
  <c r="E5" i="53"/>
  <c r="D5" i="53"/>
  <c r="D4" i="53"/>
  <c r="E4" i="53"/>
  <c r="E3" i="53"/>
  <c r="D3" i="53"/>
  <c r="F37" i="52"/>
  <c r="G37" i="52"/>
  <c r="D34" i="52"/>
  <c r="E34" i="52"/>
  <c r="F34" i="52"/>
  <c r="G34" i="52"/>
  <c r="D35" i="52"/>
  <c r="E35" i="52"/>
  <c r="F35" i="52"/>
  <c r="G35" i="52"/>
  <c r="E33" i="52"/>
  <c r="F33" i="52"/>
  <c r="G33" i="52"/>
  <c r="D33" i="52"/>
  <c r="D31" i="52"/>
  <c r="E31" i="52"/>
  <c r="F31" i="52"/>
  <c r="G31" i="52"/>
  <c r="D32" i="52"/>
  <c r="E32" i="52"/>
  <c r="F32" i="52"/>
  <c r="G32" i="52"/>
  <c r="E30" i="52"/>
  <c r="F30" i="52"/>
  <c r="G30" i="52"/>
  <c r="D30" i="52"/>
  <c r="E29" i="52"/>
  <c r="F29" i="52"/>
  <c r="G29" i="52"/>
  <c r="D29" i="52"/>
  <c r="D25" i="52"/>
  <c r="E25" i="52"/>
  <c r="F25" i="52"/>
  <c r="G25" i="52"/>
  <c r="D26" i="52"/>
  <c r="E26" i="52"/>
  <c r="F26" i="52"/>
  <c r="G26" i="52"/>
  <c r="D27" i="52"/>
  <c r="E27" i="52"/>
  <c r="F27" i="52"/>
  <c r="G27" i="52"/>
  <c r="D28" i="52"/>
  <c r="E28" i="52"/>
  <c r="F28" i="52"/>
  <c r="G28" i="52"/>
  <c r="E24" i="52"/>
  <c r="F24" i="52"/>
  <c r="G24" i="52"/>
  <c r="D24" i="52"/>
  <c r="D22" i="52"/>
  <c r="E22" i="52"/>
  <c r="F22" i="52"/>
  <c r="G22" i="52"/>
  <c r="D23" i="52"/>
  <c r="E23" i="52"/>
  <c r="F23" i="52"/>
  <c r="G23" i="52"/>
  <c r="E21" i="52"/>
  <c r="F21" i="52"/>
  <c r="G21" i="52"/>
  <c r="D21" i="52"/>
  <c r="E20" i="52"/>
  <c r="F20" i="52"/>
  <c r="G20" i="52"/>
  <c r="D20" i="52"/>
  <c r="E19" i="52"/>
  <c r="F19" i="52"/>
  <c r="G19" i="52"/>
  <c r="D19" i="52"/>
  <c r="E18" i="52"/>
  <c r="F18" i="52"/>
  <c r="G18" i="52"/>
  <c r="D18" i="52"/>
  <c r="D15" i="52"/>
  <c r="E15" i="52"/>
  <c r="F15" i="52"/>
  <c r="G15" i="52"/>
  <c r="D16" i="52"/>
  <c r="E16" i="52"/>
  <c r="F16" i="52"/>
  <c r="G16" i="52"/>
  <c r="D17" i="52"/>
  <c r="E17" i="52"/>
  <c r="F17" i="52"/>
  <c r="G17" i="52"/>
  <c r="E14" i="52"/>
  <c r="F14" i="52"/>
  <c r="G14" i="52"/>
  <c r="D14" i="52"/>
  <c r="E13" i="52"/>
  <c r="F13" i="52"/>
  <c r="G13" i="52"/>
  <c r="D13" i="52"/>
  <c r="E12" i="52"/>
  <c r="F12" i="52"/>
  <c r="G12" i="52"/>
  <c r="D12" i="52"/>
  <c r="D9" i="52"/>
  <c r="E9" i="52"/>
  <c r="F9" i="52"/>
  <c r="G9" i="52"/>
  <c r="D10" i="52"/>
  <c r="E10" i="52"/>
  <c r="F10" i="52"/>
  <c r="G10" i="52"/>
  <c r="D11" i="52"/>
  <c r="E11" i="52"/>
  <c r="F11" i="52"/>
  <c r="G11" i="52"/>
  <c r="E8" i="52"/>
  <c r="F8" i="52"/>
  <c r="G8" i="52"/>
  <c r="D8" i="52"/>
  <c r="D7" i="52"/>
  <c r="E7" i="52"/>
  <c r="F7" i="52"/>
  <c r="G7" i="52"/>
  <c r="E6" i="52"/>
  <c r="F6" i="52"/>
  <c r="G6" i="52"/>
  <c r="D6" i="52"/>
  <c r="E5" i="52"/>
  <c r="F5" i="52"/>
  <c r="G5" i="52"/>
  <c r="D5" i="52"/>
  <c r="D4" i="52"/>
  <c r="E4" i="52"/>
  <c r="F4" i="52"/>
  <c r="G4" i="52"/>
  <c r="E3" i="52"/>
  <c r="F3" i="52"/>
  <c r="G3" i="52"/>
  <c r="D3" i="52"/>
  <c r="D49" i="51"/>
  <c r="D34" i="54" s="1"/>
  <c r="D43" i="51"/>
  <c r="D28" i="54" s="1"/>
  <c r="D29" i="57"/>
  <c r="D17" i="57"/>
  <c r="D3" i="57"/>
  <c r="D25" i="51"/>
  <c r="D10" i="54" s="1"/>
  <c r="D10" i="57"/>
  <c r="D9" i="57"/>
  <c r="D6" i="57"/>
  <c r="D5" i="57"/>
  <c r="D4" i="57"/>
  <c r="D40" i="51"/>
  <c r="D25" i="54" s="1"/>
  <c r="D39" i="51"/>
  <c r="D24" i="54" s="1"/>
  <c r="B14" i="51"/>
  <c r="B13" i="51"/>
  <c r="A5" i="51"/>
  <c r="D20" i="51"/>
  <c r="D5" i="54" s="1"/>
  <c r="D35" i="51"/>
  <c r="D20" i="54" s="1"/>
  <c r="D19" i="54"/>
  <c r="D33" i="51"/>
  <c r="D18" i="54" s="1"/>
  <c r="D32" i="51"/>
  <c r="D17" i="54" s="1"/>
  <c r="D31" i="51"/>
  <c r="D16" i="54" s="1"/>
  <c r="D30" i="51"/>
  <c r="D15" i="54" s="1"/>
  <c r="D29" i="51"/>
  <c r="D14" i="54" s="1"/>
  <c r="D28" i="51"/>
  <c r="D13" i="54" s="1"/>
  <c r="D24" i="51"/>
  <c r="D9" i="54" s="1"/>
  <c r="D48" i="51"/>
  <c r="D33" i="54" s="1"/>
  <c r="D46" i="51"/>
  <c r="D21" i="57"/>
  <c r="D19" i="57"/>
  <c r="C14" i="49"/>
  <c r="C13" i="49"/>
  <c r="A5" i="49"/>
  <c r="B14" i="47"/>
  <c r="B13" i="47"/>
  <c r="C14" i="44"/>
  <c r="C13" i="44"/>
  <c r="A5" i="44"/>
  <c r="G13" i="42"/>
  <c r="G12" i="42"/>
  <c r="A4" i="42"/>
  <c r="C14" i="50"/>
  <c r="C13" i="50"/>
  <c r="A5" i="50"/>
  <c r="C14" i="43"/>
  <c r="C13" i="43"/>
  <c r="A5" i="43"/>
  <c r="D14" i="57" l="1"/>
  <c r="D18" i="51"/>
  <c r="D3" i="54" s="1"/>
  <c r="D52" i="51"/>
  <c r="D51" i="51" s="1"/>
  <c r="D56" i="51" s="1"/>
  <c r="D31" i="54"/>
  <c r="D16" i="57"/>
  <c r="D44" i="51"/>
  <c r="D29" i="54" s="1"/>
  <c r="D23" i="51"/>
  <c r="D8" i="54" s="1"/>
  <c r="D15" i="57"/>
  <c r="D47" i="51"/>
  <c r="D32" i="54" s="1"/>
  <c r="D19" i="51"/>
  <c r="D38" i="54"/>
  <c r="D24" i="57" l="1"/>
  <c r="F39" i="44"/>
  <c r="D37" i="54"/>
  <c r="F37" i="44"/>
  <c r="D4" i="54"/>
  <c r="D22" i="51"/>
  <c r="D41" i="54"/>
  <c r="D36" i="54"/>
  <c r="D22" i="57" l="1"/>
  <c r="D23" i="57"/>
  <c r="D7" i="54"/>
  <c r="D37" i="51"/>
  <c r="D22" i="54" l="1"/>
  <c r="D45" i="51"/>
  <c r="D30" i="54" s="1"/>
</calcChain>
</file>

<file path=xl/sharedStrings.xml><?xml version="1.0" encoding="utf-8"?>
<sst xmlns="http://schemas.openxmlformats.org/spreadsheetml/2006/main" count="2318" uniqueCount="1196">
  <si>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</si>
  <si>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</si>
  <si>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</si>
  <si>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</si>
  <si>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</si>
  <si>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</si>
  <si>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</si>
  <si>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</si>
  <si>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</si>
  <si>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</si>
  <si>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</si>
  <si>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</si>
  <si>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</si>
  <si>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</si>
  <si>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</si>
  <si>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</si>
  <si>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</si>
  <si>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</si>
  <si>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</si>
  <si>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</si>
  <si>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</si>
  <si>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</si>
  <si>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</si>
  <si>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</si>
  <si>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</si>
  <si>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</si>
  <si>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</si>
  <si>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</si>
  <si>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</si>
  <si>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</si>
  <si>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</si>
  <si>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</si>
  <si>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</si>
  <si>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</si>
  <si>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</si>
  <si>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</si>
  <si>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</si>
  <si>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</si>
  <si>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</si>
  <si>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</si>
  <si>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</si>
  <si>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</si>
  <si>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</si>
  <si>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</si>
  <si>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</si>
  <si>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</si>
  <si>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</si>
  <si>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</si>
  <si>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</si>
  <si>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</si>
  <si>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</si>
  <si>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</si>
  <si>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</si>
  <si>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</si>
  <si>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</si>
  <si>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</si>
  <si>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</si>
  <si>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</si>
  <si>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</si>
  <si>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</si>
  <si>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</si>
  <si>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</si>
  <si>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</si>
  <si>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</si>
  <si>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</si>
  <si>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</si>
  <si>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</si>
  <si>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</si>
  <si>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</si>
  <si>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</si>
  <si>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</si>
  <si>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</si>
  <si>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</si>
  <si>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</si>
  <si>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</si>
  <si>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</si>
  <si>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</si>
  <si>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</si>
  <si>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</si>
  <si>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</si>
  <si>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</si>
  <si>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</si>
  <si>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</si>
  <si>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</si>
  <si>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</si>
  <si>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</si>
  <si>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</si>
  <si>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</si>
  <si>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</si>
  <si>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</si>
  <si>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</si>
  <si>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</si>
  <si>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</si>
  <si>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</si>
  <si>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</si>
  <si>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</si>
  <si>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</si>
  <si>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</si>
  <si>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</si>
  <si>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</si>
  <si>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</si>
  <si>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</si>
  <si>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</si>
  <si>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</si>
  <si>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</si>
  <si>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</si>
  <si>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</si>
  <si>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</si>
  <si>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</si>
  <si>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</si>
  <si>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</si>
  <si>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</si>
  <si>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</si>
  <si>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</si>
  <si>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</si>
  <si>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</si>
  <si>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</si>
  <si>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</si>
  <si>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</si>
  <si>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</si>
  <si>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</si>
  <si>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</si>
  <si>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</si>
  <si>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</si>
  <si>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</si>
  <si>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</si>
  <si>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</si>
  <si>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</si>
  <si>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</si>
  <si>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</si>
  <si>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</si>
  <si>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</si>
  <si>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</si>
  <si>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</si>
  <si>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</si>
  <si>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</si>
  <si>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</si>
  <si>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</si>
  <si>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</si>
  <si>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</si>
  <si>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</si>
  <si>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</si>
  <si>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</si>
  <si>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</si>
  <si>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</si>
  <si>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BCKetQuaHoatDong_06028</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</si>
  <si>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</si>
  <si>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</si>
  <si>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</si>
  <si>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</si>
  <si>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</si>
  <si>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</si>
  <si>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</si>
  <si>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</si>
  <si>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</si>
  <si>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</si>
  <si>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</si>
  <si>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</si>
  <si>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</si>
  <si>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</si>
  <si>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</si>
  <si>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</si>
  <si>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</si>
  <si>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</si>
  <si>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</si>
  <si>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</si>
  <si>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</si>
  <si>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</si>
  <si>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</si>
  <si>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</si>
  <si>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</si>
  <si>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</si>
  <si>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</si>
  <si>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</si>
  <si>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</si>
  <si>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</si>
  <si>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</si>
  <si>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</si>
  <si>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</si>
  <si>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</si>
  <si>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</si>
  <si>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</si>
  <si>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</si>
  <si>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</si>
  <si>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</si>
  <si>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</si>
  <si>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</si>
  <si>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</si>
  <si>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</si>
  <si>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</si>
  <si>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</si>
  <si>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</si>
  <si>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</si>
  <si>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</si>
  <si>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</si>
  <si>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</si>
  <si>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</si>
  <si>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</si>
  <si>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</si>
  <si>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</si>
  <si>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</si>
  <si>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</si>
  <si>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</si>
  <si>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</si>
  <si>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</si>
  <si>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</si>
  <si>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</si>
  <si>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</si>
  <si>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</si>
  <si>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</si>
  <si>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</si>
  <si>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</si>
  <si>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</si>
  <si>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</si>
  <si>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</si>
  <si>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</si>
  <si>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</si>
  <si>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</si>
  <si>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</si>
  <si>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</si>
  <si>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</si>
  <si>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</si>
  <si>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</si>
  <si>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</si>
  <si>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</si>
  <si>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</si>
  <si>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</si>
  <si>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</si>
  <si>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</si>
  <si>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</si>
  <si>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</si>
  <si>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</si>
  <si>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</si>
  <si>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</si>
  <si>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</si>
  <si>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</si>
  <si>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</si>
  <si>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</si>
  <si>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</si>
  <si>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</si>
  <si>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</si>
  <si>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</si>
  <si>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</si>
  <si>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</si>
  <si>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</si>
  <si>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</si>
  <si>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</si>
  <si>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</si>
  <si>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</si>
  <si>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</si>
  <si>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</si>
  <si>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</si>
  <si>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</si>
  <si>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</si>
  <si>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</si>
  <si>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</si>
  <si>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</si>
  <si>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</si>
  <si>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</si>
  <si>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</si>
  <si>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</si>
  <si>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</si>
  <si>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</si>
  <si>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</si>
  <si>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</si>
  <si>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</si>
  <si>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</si>
  <si>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</si>
  <si>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</si>
  <si>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</si>
  <si>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</si>
  <si>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</si>
  <si>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</si>
  <si>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</si>
  <si>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</si>
  <si>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</si>
  <si>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</si>
  <si>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</si>
  <si>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</si>
  <si>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</si>
  <si>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</si>
  <si>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</si>
  <si>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</si>
  <si>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</si>
  <si>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</si>
  <si>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</si>
  <si>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</si>
  <si>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</si>
  <si>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</si>
  <si>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</si>
  <si>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</si>
  <si>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</si>
  <si>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</si>
  <si>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</si>
  <si>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</si>
  <si>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</si>
  <si>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</si>
  <si>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</si>
  <si>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</si>
  <si>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</si>
  <si>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</si>
  <si>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</si>
  <si>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</si>
  <si>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</si>
  <si>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</si>
  <si>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</si>
  <si>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</si>
  <si>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</si>
  <si>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</si>
  <si>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</si>
  <si>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</si>
  <si>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</si>
  <si>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</si>
  <si>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</si>
  <si>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</si>
  <si>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</si>
  <si>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</si>
  <si>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</si>
  <si>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</si>
  <si>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</si>
  <si>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</si>
  <si>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</si>
  <si>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</si>
  <si>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</si>
  <si>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</si>
  <si>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</si>
  <si>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</si>
  <si>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</si>
  <si>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</si>
  <si>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</si>
  <si>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</si>
  <si>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</si>
  <si>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</si>
  <si>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</si>
  <si>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</si>
  <si>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</si>
  <si>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</si>
  <si>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</si>
  <si>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</si>
  <si>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</si>
  <si>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</si>
  <si>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</si>
  <si>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</si>
  <si>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</si>
  <si>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</si>
  <si>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</si>
  <si>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</si>
  <si>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</si>
  <si>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</si>
  <si>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</si>
  <si>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</si>
  <si>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</si>
  <si>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</si>
  <si>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</si>
  <si>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</si>
  <si>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</si>
  <si>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</si>
  <si>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</si>
  <si>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</si>
  <si>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</si>
  <si>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</si>
  <si>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</si>
  <si>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</si>
  <si>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</si>
  <si>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</si>
  <si>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</si>
  <si>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</si>
  <si>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</si>
  <si>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</si>
  <si>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</si>
  <si>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</si>
  <si>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</si>
  <si>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</si>
  <si>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</si>
  <si>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</si>
  <si>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</si>
  <si>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</si>
  <si>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</si>
  <si>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</si>
  <si>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</si>
  <si>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</si>
  <si>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</si>
  <si>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</si>
  <si>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</si>
  <si>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</si>
  <si>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</si>
  <si>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</si>
  <si>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</si>
  <si>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</si>
  <si>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</si>
  <si>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</si>
  <si>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</si>
  <si>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</si>
  <si>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</si>
  <si>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</si>
  <si>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</si>
  <si>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</si>
  <si>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</si>
  <si>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</si>
  <si>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</si>
  <si>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</si>
  <si>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</si>
  <si>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</si>
  <si>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</si>
  <si>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</si>
  <si>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</si>
  <si>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</si>
  <si>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</si>
  <si>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</si>
  <si>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</si>
  <si>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</si>
  <si>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</si>
  <si>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</si>
  <si>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</si>
  <si>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</si>
  <si>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</si>
  <si>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</si>
  <si>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</si>
  <si>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</si>
  <si>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</si>
  <si>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</si>
  <si>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</si>
  <si>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</si>
  <si>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</si>
  <si>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</si>
  <si>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</si>
  <si>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</si>
  <si>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</si>
  <si>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</si>
  <si>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</si>
  <si>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</si>
  <si>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</si>
  <si>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</si>
  <si>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</si>
  <si>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</si>
  <si>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</si>
  <si>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</si>
  <si>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</si>
  <si>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</si>
  <si>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</si>
  <si>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</si>
  <si>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</si>
  <si>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</si>
  <si>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</si>
  <si>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</si>
  <si>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</si>
  <si>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</si>
  <si>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</si>
  <si>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</si>
  <si>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</si>
  <si>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</si>
  <si>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</si>
  <si>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</si>
  <si>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</si>
  <si>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</si>
  <si>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</si>
  <si>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</si>
  <si>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</si>
  <si>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</si>
  <si>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</si>
  <si>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</si>
  <si>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</si>
  <si>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</si>
  <si>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</si>
  <si>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</si>
  <si>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</si>
  <si>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</si>
  <si>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</si>
  <si>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</si>
  <si>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</si>
  <si>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</si>
  <si>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</si>
  <si>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</si>
  <si>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</si>
  <si>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</si>
  <si>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</si>
  <si>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</si>
  <si>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</si>
  <si>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</si>
  <si>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</si>
  <si>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</si>
  <si>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</si>
  <si>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</si>
  <si>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</si>
  <si>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</si>
  <si>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</si>
  <si>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</si>
  <si>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</si>
  <si>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</si>
  <si>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</si>
  <si>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</si>
  <si>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</si>
  <si>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</si>
  <si>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</si>
  <si>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</si>
  <si>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</si>
  <si>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</si>
  <si>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</si>
  <si>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</si>
  <si>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</si>
  <si>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</si>
  <si>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</si>
  <si>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</si>
  <si>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</si>
  <si>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</si>
  <si>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</si>
  <si>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</si>
  <si>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</si>
  <si>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</si>
  <si>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</si>
  <si>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</si>
  <si>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</si>
  <si>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</si>
  <si>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</si>
  <si>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</si>
  <si>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</si>
  <si>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</si>
  <si>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</si>
  <si>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</si>
  <si>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</si>
  <si>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</si>
  <si>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</si>
  <si>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</si>
  <si>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</si>
  <si>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</si>
  <si>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</si>
  <si>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</si>
  <si>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</si>
  <si>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</si>
  <si>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</si>
  <si>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</si>
  <si>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</si>
  <si>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</si>
  <si>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</si>
  <si>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</si>
  <si>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</si>
  <si>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</si>
  <si>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</si>
  <si>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</si>
  <si>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</si>
  <si>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</si>
  <si>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</si>
  <si>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</si>
  <si>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</si>
  <si>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</si>
  <si>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</si>
  <si>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</si>
  <si>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</si>
  <si>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</si>
  <si>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</si>
  <si>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</si>
  <si>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</si>
  <si>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</si>
  <si>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</si>
  <si>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</si>
  <si>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</si>
  <si>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</si>
  <si>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</si>
  <si>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</si>
  <si>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</si>
  <si>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</si>
  <si>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</si>
  <si>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</si>
  <si>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</si>
  <si>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</si>
  <si>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</si>
  <si>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</si>
  <si>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</si>
  <si>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</si>
  <si>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</si>
  <si>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</si>
  <si>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</si>
  <si>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</si>
  <si>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</si>
  <si>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</si>
  <si>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</si>
  <si>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</si>
  <si>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</si>
  <si>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</si>
  <si>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</si>
  <si>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</si>
  <si>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</si>
  <si>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</si>
  <si>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</si>
  <si>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</si>
  <si>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</si>
  <si>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</si>
  <si>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</si>
  <si>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</si>
  <si>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</si>
  <si>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</si>
  <si>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</si>
  <si>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</si>
  <si>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</si>
  <si>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</si>
  <si>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</si>
  <si>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</si>
  <si>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</si>
  <si>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</si>
  <si>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</si>
  <si>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</si>
  <si>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</si>
  <si>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</si>
  <si>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</si>
  <si>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</si>
  <si>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</si>
  <si>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</si>
  <si>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</si>
  <si>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</si>
  <si>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</si>
  <si>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</si>
  <si>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</si>
  <si>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</si>
  <si>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</si>
  <si>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</si>
  <si>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</si>
  <si>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</si>
  <si>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</si>
  <si>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</si>
  <si>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</si>
  <si>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</si>
  <si>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</si>
  <si>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</si>
  <si>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</si>
  <si>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</si>
  <si>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</si>
  <si>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</si>
  <si>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</si>
  <si>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</si>
  <si>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</si>
  <si>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</si>
  <si>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</si>
  <si>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</si>
  <si>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</si>
  <si>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</si>
  <si>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</si>
  <si>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</si>
  <si>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</si>
  <si>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</si>
  <si>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</si>
  <si>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</si>
  <si>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</si>
  <si>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</si>
  <si>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</si>
  <si>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</si>
  <si>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</si>
  <si>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</si>
  <si>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</si>
  <si>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</si>
  <si>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</si>
  <si>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</si>
  <si>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</si>
  <si>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</si>
  <si>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</si>
  <si>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</si>
  <si>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</si>
  <si>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</si>
  <si>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</si>
  <si>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</si>
  <si>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</si>
  <si>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</si>
  <si>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</si>
  <si>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</si>
  <si>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</si>
  <si>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</si>
  <si>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</si>
  <si>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</si>
  <si>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</si>
  <si>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</si>
  <si>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</si>
  <si>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</si>
  <si>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</si>
  <si>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</si>
  <si>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</si>
  <si>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</si>
  <si>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</si>
  <si>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</si>
  <si>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</si>
  <si>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</si>
  <si>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</si>
  <si>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</si>
  <si>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</si>
  <si>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</si>
  <si>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</si>
  <si>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</si>
  <si>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</si>
  <si>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</si>
  <si>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</si>
  <si>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</si>
  <si>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</si>
  <si>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</si>
  <si>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</si>
  <si>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</si>
  <si>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</si>
  <si>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</si>
  <si>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</si>
  <si>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</si>
  <si>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</si>
  <si>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</si>
  <si>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</si>
  <si>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</si>
  <si>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</si>
  <si>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</si>
  <si>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</si>
  <si>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</si>
  <si>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</si>
  <si>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</si>
  <si>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</si>
  <si>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</si>
  <si>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</si>
  <si>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</si>
  <si>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</si>
  <si>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</si>
  <si>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</si>
  <si>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</si>
  <si>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</si>
  <si>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</si>
  <si>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</si>
  <si>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</si>
  <si>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</si>
  <si>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</si>
  <si>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</si>
  <si>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</si>
  <si>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</si>
  <si>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</si>
  <si>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</si>
  <si>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</si>
  <si>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</si>
  <si>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</si>
  <si>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</si>
  <si>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</si>
  <si>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</si>
  <si>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</si>
  <si>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</si>
  <si>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</si>
  <si>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</si>
  <si>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</si>
  <si>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</si>
  <si>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</si>
  <si>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</si>
  <si>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</si>
  <si>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</si>
  <si>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</si>
  <si>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</si>
  <si>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</si>
  <si>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</si>
  <si>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</si>
  <si>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</si>
  <si>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</si>
  <si>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</si>
  <si>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</si>
  <si>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</si>
  <si>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</si>
  <si>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</si>
  <si>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</si>
  <si>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</si>
  <si>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</si>
  <si>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</si>
  <si>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</si>
  <si>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</si>
  <si>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</si>
  <si>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</si>
  <si>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</si>
  <si>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</si>
  <si>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</si>
  <si>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</si>
  <si>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</si>
  <si>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</si>
  <si>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</si>
  <si>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</si>
  <si>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</si>
  <si>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</si>
  <si>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</si>
  <si>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</si>
  <si>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</si>
  <si>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</si>
  <si>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</si>
  <si>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</si>
  <si>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</si>
  <si>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</si>
  <si>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</si>
  <si>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</si>
  <si>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</si>
  <si>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</si>
  <si>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</si>
  <si>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</si>
  <si>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</si>
  <si>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</si>
  <si>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</si>
  <si>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</si>
  <si>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</si>
  <si>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</si>
  <si>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</si>
  <si>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</si>
  <si>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</si>
  <si>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</si>
  <si>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</si>
  <si>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</si>
  <si>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</si>
  <si>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</si>
  <si>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</si>
  <si>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</si>
  <si>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</si>
  <si>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</si>
  <si>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</si>
  <si>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</si>
  <si>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</si>
  <si>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</si>
  <si>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</si>
  <si>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</si>
  <si>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</si>
  <si>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</si>
  <si>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</si>
  <si>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</si>
  <si>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</si>
  <si>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</si>
  <si>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</si>
  <si>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</si>
  <si>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</si>
  <si>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</si>
  <si>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</si>
  <si>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</si>
  <si>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</si>
  <si>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</si>
  <si>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</si>
  <si>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</si>
  <si>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</si>
  <si>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</si>
  <si>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</si>
  <si>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</si>
  <si>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</si>
  <si>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</si>
  <si>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</si>
  <si>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</si>
  <si>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</si>
  <si>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</si>
  <si>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</si>
  <si>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</si>
  <si>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</si>
  <si>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</si>
  <si>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</si>
  <si>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</si>
  <si>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</si>
  <si>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</si>
  <si>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</si>
  <si>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</si>
  <si>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</si>
  <si>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</si>
  <si>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</si>
  <si>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</si>
  <si>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</si>
  <si>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</si>
  <si>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</si>
  <si>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</si>
  <si>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</si>
  <si>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</si>
  <si>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</si>
  <si>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</si>
  <si>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</si>
  <si>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</si>
  <si>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</si>
  <si>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</si>
  <si>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</si>
  <si>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</si>
  <si>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</si>
  <si>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</si>
  <si>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</si>
  <si>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</si>
  <si>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</si>
  <si>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</si>
  <si>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</si>
  <si>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</si>
  <si>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</si>
  <si>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</si>
  <si>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</si>
  <si>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</si>
  <si>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</si>
  <si>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</si>
  <si>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</si>
  <si>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</si>
  <si>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</si>
  <si>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</si>
  <si>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</si>
  <si>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</si>
  <si>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</si>
  <si>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</si>
  <si>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</si>
  <si>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Tiền gửi ngân hàng có kỳ hạn trên 03 tháng
Deposits with term over three (03) months</t>
  </si>
  <si>
    <t xml:space="preserve">     HPG</t>
  </si>
  <si>
    <t xml:space="preserve"> Kế toán Quỹ</t>
  </si>
  <si>
    <t>Kế toán Quỹ</t>
  </si>
  <si>
    <t>Chỉ tiêu</t>
  </si>
  <si>
    <t>Mã số</t>
  </si>
  <si>
    <t>Thuyết minh</t>
  </si>
  <si>
    <t>Năm N</t>
  </si>
  <si>
    <t>Năm N-1</t>
  </si>
  <si>
    <t>Kỳ này</t>
  </si>
  <si>
    <t>Kỳ trước</t>
  </si>
  <si>
    <t>I. THU NHẬP, DOANH THU HOẠT ĐỘNG ĐẦU TƯ</t>
  </si>
  <si>
    <t xml:space="preserve"> </t>
  </si>
  <si>
    <t xml:space="preserve">1.1. Cổ tức được chia </t>
  </si>
  <si>
    <t>1.2. Tiền lãi được nhận</t>
  </si>
  <si>
    <t>1.3. Lãi, lỗ bán các khoản đầu tư</t>
  </si>
  <si>
    <t>1.4. Chênh lệch tăng, giảm đánh giá lại các khoản đầu tư chưa thực hiện</t>
  </si>
  <si>
    <t>1.5. Doanh thu khác</t>
  </si>
  <si>
    <t>1.6. Chênh lệch lãi, lỗ tỷ giá hối đoái đã và chưa thực hiện</t>
  </si>
  <si>
    <t>1.7. Doanh thu khác về đầu tư</t>
  </si>
  <si>
    <t xml:space="preserve">1.8. Dự phòng nợ phải thu và dự thu khó đòi về cổ tức, tiền lãi và xử lý tổn thất nợ phải thu khó đòi về cổ tức, tiền lãi </t>
  </si>
  <si>
    <t xml:space="preserve">II. CHI PHÍ ĐẦU TƯ </t>
  </si>
  <si>
    <t>2.1. Chi phí giao dịch mua, bán các khoản đầu tư</t>
  </si>
  <si>
    <t>2.2.Chi phí dự phòng nợ phải thu khó đòi và xử lý tổn thất phải thu khó đòi</t>
  </si>
  <si>
    <t>2.3. Chi phí lãi vay</t>
  </si>
  <si>
    <t>2.4. Chi phí dự phòng giảm giá tài sản nhận thế chấp và xử lý tổn thất các khoản đầu tư cho vay có tài sản nhận thế chấp</t>
  </si>
  <si>
    <t>2.5.Chi phí đầu tư khác</t>
  </si>
  <si>
    <t>III. CHI PHÍ HOẠT ĐỘNG QUỸ MỞ</t>
  </si>
  <si>
    <t xml:space="preserve">3.1.Phí quản lý Quỹ mở </t>
  </si>
  <si>
    <t>3.2. Phí dịch vụ lưu ký tài sản Quỹ mở</t>
  </si>
  <si>
    <t xml:space="preserve">3.3. Phí dịch vụ giám sát </t>
  </si>
  <si>
    <t>3.4. Phí dịch vụ quản trị Quỹ mở</t>
  </si>
  <si>
    <t>3.5. Phí dịch vụ Đại lý chuyển nhượng</t>
  </si>
  <si>
    <t>3.6. Phí dịch vụ khác của Nhà cung cấp dịch vụ cho Quỹ mở</t>
  </si>
  <si>
    <t>3.7. Chi phí họp, Đại hội Quỹ mở</t>
  </si>
  <si>
    <t>3.8. Chi phí kiểm toán</t>
  </si>
  <si>
    <t>3.9. Chi phí thanh lý tài sản Quỹ mở</t>
  </si>
  <si>
    <t>3.10. Chi phí hoạt động khác</t>
  </si>
  <si>
    <t>IV. KẾT QUẢ HOẠT ĐỘNG ĐẦU TƯ (23=01-10-20)</t>
  </si>
  <si>
    <t>V. KẾT QUẢ THU NHẬP VÀ CHI PHÍ KHÁC</t>
  </si>
  <si>
    <t>5.1. Thu nhập khác</t>
  </si>
  <si>
    <t>5.2. Chi phí khác</t>
  </si>
  <si>
    <t>VI. TỔNG LỢI NHUẬN KẾ TOÁN TRƯỚC THUẾ (30=23 + 24)</t>
  </si>
  <si>
    <t>6.1. Lợi nhuận đã thực hiện</t>
  </si>
  <si>
    <t>6.2. Lợi nhuận chưa thực hiện</t>
  </si>
  <si>
    <t>VII. CHI PHÍ THUẾ TNDN</t>
  </si>
  <si>
    <t>VIII. LỢI NHUẬN KẾ TOÁN SAU THUẾ TNDN (41 = 30 - 40)</t>
  </si>
  <si>
    <t>I. TÀI SẢN</t>
  </si>
  <si>
    <t>1.Tiền gửi ngân hàng và tương đương tiền</t>
  </si>
  <si>
    <t>1.1. Tiền gửi ngân hàng cho hoạt động của Quỹ mở</t>
  </si>
  <si>
    <t>1.2. Tiền gửi có kỳ hạn dưới 3 tháng</t>
  </si>
  <si>
    <t>2. Các khoản đầu tư thuần</t>
  </si>
  <si>
    <t>2.1. Các khoản đầu tư</t>
  </si>
  <si>
    <t xml:space="preserve">2.2. Dự phòng giảm giá tài sản nhận thế chấp </t>
  </si>
  <si>
    <t>3. Các khoản phải thu</t>
  </si>
  <si>
    <t>3.1 Phải thu về bán các khoản đầu tư</t>
  </si>
  <si>
    <t>Trong đó: Phải thu khó đòi về bán các khoản đầu tư</t>
  </si>
  <si>
    <t>132</t>
  </si>
  <si>
    <t>3.2. Phải thu và dự thu cổ tức, tiền lãi các khoản đầu tư</t>
  </si>
  <si>
    <t>3.2.1. Phải thu cổ tức, tiền lãi đến ngày nhận</t>
  </si>
  <si>
    <t>Trong đó: Phải thu khó đòi về cổ tức, tiền lãi đến ngày nhận  nhưng chưa nhận được</t>
  </si>
  <si>
    <t>135</t>
  </si>
  <si>
    <t xml:space="preserve">3.2.2 Dự thu cổ tức, tiền lãi chưa đến ngày nhận </t>
  </si>
  <si>
    <t>3.3. Các khoản phải thu khác</t>
  </si>
  <si>
    <t>3.4. Dự phòng nợ phải thu khó đòi (*)</t>
  </si>
  <si>
    <t>TỔNG TÀI SẢN</t>
  </si>
  <si>
    <t>II. NỢ PHẢI TRẢ</t>
  </si>
  <si>
    <t>1. Vay ngắn hạn</t>
  </si>
  <si>
    <t>2. Phải trả về mua các khoản đầu tư</t>
  </si>
  <si>
    <t>3. Phải trả cho các Đại lý phân phối Chứng chỉ quỹ</t>
  </si>
  <si>
    <t>4. Thuế và các khoản phải nộp Nhà nước</t>
  </si>
  <si>
    <t>5.Phải trả thu nhập cho Nhà đầu tư</t>
  </si>
  <si>
    <t>6. Chi phí phải trả</t>
  </si>
  <si>
    <t>7. Phải trả cho Nhà đầu tư về mua Chứng chỉ quỹ</t>
  </si>
  <si>
    <t>8. Phải trả cho Nhà đầu tư về mua lại Chứng chỉ quỹ</t>
  </si>
  <si>
    <t>9. Phải trả dịch vụ quản lý Quỹ mở</t>
  </si>
  <si>
    <t>10. Phải trả, phải nộp khác</t>
  </si>
  <si>
    <t>TỔNG NỢ PHẢI TRẢ</t>
  </si>
  <si>
    <t>III.	GIÁ TRỊ TÀI SẢN RÒNG CÓ THỂ PHÂN PHỐI CHO NHÀ ĐẦU TƯ NẮM GIỮ CHỨNG CHỈ QUỸ MỞ (I-II)</t>
  </si>
  <si>
    <t>1. Vốn góp của Nhà đầu tư</t>
  </si>
  <si>
    <t>1.1 Vốn góp phát hành</t>
  </si>
  <si>
    <t>1.2 Vốn góp mua lại</t>
  </si>
  <si>
    <t>2. Thặng dư vốn góp của Nhà đầu tư</t>
  </si>
  <si>
    <t xml:space="preserve">3. Lợi nhuận chưa phân phối </t>
  </si>
  <si>
    <t>IV. GIÁ TRỊ TÀI SẢN RÒNG QUỸ MỞ TRÊN 1 ĐƠN VỊ CHỨNG CHỈ QUỸ (IV=(I-II)/III)</t>
  </si>
  <si>
    <t>V. LỢI NHUẬN ĐÃ PHÂN PHỐI CHO NHÀ ĐẦU TƯ</t>
  </si>
  <si>
    <t>1. Lợi nhuận/Tài sản đã phân phối cho Nhà đầu tư trong năm</t>
  </si>
  <si>
    <t>2. Lợi nhuận đã phân phối cho Nhà đầu tư lũy kế từ khi thành lập Quỹ mở đến kỳ lập báo cáo này</t>
  </si>
  <si>
    <t>VI. CÁC CHỈ TIÊU NGOÀI BÁO CÁO TÌNH HÌNH TÀI CHÍNH</t>
  </si>
  <si>
    <t>1. Tài sản nhận thế chấp</t>
  </si>
  <si>
    <t>2. Nợ khó đòi đã xử lý</t>
  </si>
  <si>
    <t>3. Ngoại tệ các loại</t>
  </si>
  <si>
    <t>4. Số lượng Chứng chỉ quỹ đang lưu hành</t>
  </si>
  <si>
    <t>I. Lưu chuyển tiền từ hoạt động đầu tư</t>
  </si>
  <si>
    <t>1. Lợi nhuận trước Thuế thu nhập doanh nghiệp</t>
  </si>
  <si>
    <t>2. Điều chỉnh cho các khoản tăng giá trị tài sản ròng từ các hoạt động đầu tư</t>
  </si>
  <si>
    <t>(- lãi) hoặc (+ lỗ) chênh lệch tỷ giá hối đoái chưa thực hiện</t>
  </si>
  <si>
    <t>(+) chi phí trích trước</t>
  </si>
  <si>
    <t>3. Lợi nhuận từ hoạt động đầu tư trước thay đổi vốn lưu động</t>
  </si>
  <si>
    <t>(-) Tăng, (+) giảm các khoản đầu tư</t>
  </si>
  <si>
    <t>(-) Tăng, (+) giảm phải thu bán chứng khoán đầu tư</t>
  </si>
  <si>
    <t>(-) Tăng, (+) giảm dự thu phải thu tiền lãi các khoản đầu tư</t>
  </si>
  <si>
    <t>(-) Tăng, (+) giảm các khoản phải thu khác</t>
  </si>
  <si>
    <t>(+) Tăng, (-) giảm vay ngắn hạn</t>
  </si>
  <si>
    <t>(+) Tăng, (-) giảm phải trả cho người bán</t>
  </si>
  <si>
    <t>(+) Tăng, (-) giảm phải trả các Đại lý phân phối Chứng chỉ quỹ</t>
  </si>
  <si>
    <t>(+) Tăng, (-) giảm phải trả thu nhập cho Nhà đầu tư</t>
  </si>
  <si>
    <t>(+) Tăng, (-) giảm Thuế và các khoản phải nộp Nhà nước</t>
  </si>
  <si>
    <t>(+) Tăng, (-) giảm phải trả cho Nhà đầu tư về mua Chứng chỉ quỹ</t>
  </si>
  <si>
    <t>(+) Tăng, (-) giảm phải trả cho Nhà đầu tư về mua lại Chứng chỉ quỹ</t>
  </si>
  <si>
    <t>(+) Tăng, (-) giảm phải trả, phải nộp khác</t>
  </si>
  <si>
    <t>(+) Tăng, (-) giảm Phải trả dịch vụ quản lý Quỹ mở</t>
  </si>
  <si>
    <t>(+) Tăng, (-) giảm Thuế Thu nhập doanh nghiệp đã nộp</t>
  </si>
  <si>
    <t>Lưu chuyển tiền thuần từ hoạt động đầu tư (1 + 2 + 3)</t>
  </si>
  <si>
    <t>II. Lưu chuyển tiền từ hoạt động tài chính</t>
  </si>
  <si>
    <t>1. Tiền thu từ phát hành Chứng chỉ quỹ  mở</t>
  </si>
  <si>
    <t>2. Tiền chi mua lại Chứng chỉ quỹ  mở</t>
  </si>
  <si>
    <t>3. Tiền vay gốc</t>
  </si>
  <si>
    <t>4. Tiền chi trả nợ gốc vay</t>
  </si>
  <si>
    <t>5. Tiền chi trả cổ tức, tiền lãi cho nhà đầu tư</t>
  </si>
  <si>
    <t>Lưu chuyển tiền thuần từ hoạt động tài chính (1-2+3-4-5)</t>
  </si>
  <si>
    <t>III. Tăng/giảm tiền thuần trong kỳ</t>
  </si>
  <si>
    <t>IV. Tiền và các khoản tương đương tiền đầu kỳ</t>
  </si>
  <si>
    <t>Tiền gửi ngân hàng đầu kỳ:</t>
  </si>
  <si>
    <t>- Tiền gửi ngân hàng cho hoạt động Quỹ mở</t>
  </si>
  <si>
    <t xml:space="preserve">- Tiền gửi của Nhà đầu tư về mua Chứng chỉ quỹ </t>
  </si>
  <si>
    <t>- Tiền gửi phong tỏa</t>
  </si>
  <si>
    <t>V. Tiền và các khoản tương đương tiền cuối kỳ</t>
  </si>
  <si>
    <t>Tiền gửi ngân hàng cuối kỳ:</t>
  </si>
  <si>
    <t>- Tiền gửi của Nhà đầu tư về mua Chứng chỉ quỹ</t>
  </si>
  <si>
    <t>VI. Chênh lệch tiền và các khoản tương đương tiền trong kỳ</t>
  </si>
  <si>
    <t>Khác</t>
  </si>
  <si>
    <t>Mã chỉ tiêu</t>
  </si>
  <si>
    <t xml:space="preserve"> Kỳ báo cáo </t>
  </si>
  <si>
    <t xml:space="preserve"> Kỳ trước </t>
  </si>
  <si>
    <t>%/cùng kỳ năm trước</t>
  </si>
  <si>
    <t>Tài sản</t>
  </si>
  <si>
    <t>Tiền và các khoản tương đương tiền</t>
  </si>
  <si>
    <t xml:space="preserve">Tiền </t>
  </si>
  <si>
    <t>...</t>
  </si>
  <si>
    <t>Tiền gửi ngân hàng</t>
  </si>
  <si>
    <t>Các khoản tương đương tiền</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</si>
  <si>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</si>
  <si>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</si>
  <si>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</si>
  <si>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</si>
  <si>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</si>
  <si>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</si>
  <si>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</si>
  <si>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</si>
  <si>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</si>
  <si>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</si>
  <si>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</si>
  <si>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</si>
  <si>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</si>
  <si>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</si>
  <si>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</si>
  <si>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</si>
  <si>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</si>
  <si>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</si>
  <si>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</si>
  <si>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</si>
  <si>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</si>
  <si>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</si>
  <si>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</si>
  <si>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</si>
  <si>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</si>
  <si>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</si>
  <si>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</si>
  <si>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</si>
  <si>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</si>
  <si>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</si>
  <si>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</si>
  <si>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</si>
  <si>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</si>
  <si>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</si>
  <si>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</si>
  <si>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</si>
  <si>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</si>
  <si>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</si>
  <si>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</si>
  <si>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</si>
  <si>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</si>
  <si>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</si>
  <si>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</si>
  <si>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</si>
  <si>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</si>
  <si>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</si>
  <si>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</si>
  <si>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</si>
  <si>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</si>
  <si>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</si>
  <si>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</si>
  <si>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</si>
  <si>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Kỳ báo cáo</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</si>
  <si>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</si>
  <si>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</si>
  <si>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</si>
  <si>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</si>
  <si>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</si>
  <si>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</si>
  <si>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</si>
  <si>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</si>
  <si>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</si>
  <si>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</si>
  <si>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</si>
  <si>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</si>
  <si>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</si>
  <si>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</si>
  <si>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</si>
  <si>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</si>
  <si>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</si>
  <si>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</si>
  <si>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</si>
  <si>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</si>
  <si>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</si>
  <si>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</si>
  <si>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</si>
  <si>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</si>
  <si>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</si>
  <si>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</si>
  <si>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</si>
  <si>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</si>
  <si>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</si>
  <si>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</si>
  <si>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</si>
  <si>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IX</t>
  </si>
  <si>
    <t>Lợi nhuận bình quân năm (chỉ áp dụng đối với báo cáo năm)</t>
  </si>
  <si>
    <t>2244</t>
  </si>
  <si>
    <t>Tỷ suất lợi nhuận bình quân năm (chỉ áp dụng đối với báo cáo năm)</t>
  </si>
  <si>
    <t>2245</t>
  </si>
  <si>
    <t>2246.24</t>
  </si>
  <si>
    <t>Mẫu số B05g - QM. Báo cáo lưu chuyển tiền tệ
Template B05g - QM. Cash flow statement</t>
  </si>
  <si>
    <t xml:space="preserve">     ACB</t>
  </si>
  <si>
    <t xml:space="preserve">     NLG</t>
  </si>
  <si>
    <t>2246.18</t>
  </si>
  <si>
    <t>2246.19</t>
  </si>
  <si>
    <t>2246.20</t>
  </si>
  <si>
    <t>2246.21</t>
  </si>
  <si>
    <t>2246.22</t>
  </si>
  <si>
    <t>2246.23</t>
  </si>
  <si>
    <t>2246.25</t>
  </si>
  <si>
    <t>2246.26</t>
  </si>
  <si>
    <t>2246.27</t>
  </si>
  <si>
    <t>2246.28</t>
  </si>
  <si>
    <t xml:space="preserve">     MWG</t>
  </si>
  <si>
    <t xml:space="preserve">     TCB</t>
  </si>
  <si>
    <t xml:space="preserve">     BWE</t>
  </si>
  <si>
    <t>Không có</t>
  </si>
  <si>
    <t>Bà Phạm Trần Quỳnh Dung</t>
  </si>
  <si>
    <t>2246.17</t>
  </si>
  <si>
    <t>2246.1</t>
  </si>
  <si>
    <t>2246.2</t>
  </si>
  <si>
    <t>2246.3</t>
  </si>
  <si>
    <t>2246.4</t>
  </si>
  <si>
    <t>2246.5</t>
  </si>
  <si>
    <t>2246.6</t>
  </si>
  <si>
    <t>2246.7</t>
  </si>
  <si>
    <t>2246.8</t>
  </si>
  <si>
    <t>2246.9</t>
  </si>
  <si>
    <t>2246.29</t>
  </si>
  <si>
    <t>Nguyễn Thị Minh Châu</t>
  </si>
  <si>
    <t>Năm 2025
Year 2025</t>
  </si>
  <si>
    <t xml:space="preserve">     HVN</t>
  </si>
  <si>
    <t xml:space="preserve">     MSN</t>
  </si>
  <si>
    <t xml:space="preserve">     VHM</t>
  </si>
  <si>
    <t>Báo cáo Kết quả hoạt động</t>
  </si>
  <si>
    <t>Báo cáo Danh mục đầu tư</t>
  </si>
  <si>
    <t>Bà Trần Đỗ Quyên</t>
  </si>
  <si>
    <t>Năm 2026
Year 2026</t>
  </si>
  <si>
    <t xml:space="preserve">     ABB</t>
  </si>
  <si>
    <t xml:space="preserve">     DCM</t>
  </si>
  <si>
    <t xml:space="preserve">     FOX</t>
  </si>
  <si>
    <t xml:space="preserve">     HAH</t>
  </si>
  <si>
    <t xml:space="preserve">     POW</t>
  </si>
  <si>
    <t xml:space="preserve">     PVI</t>
  </si>
  <si>
    <t xml:space="preserve">     SSI</t>
  </si>
  <si>
    <t xml:space="preserve">     TLG</t>
  </si>
  <si>
    <t xml:space="preserve">     VCB</t>
  </si>
  <si>
    <t xml:space="preserve">     VGC</t>
  </si>
  <si>
    <t>2246.30</t>
  </si>
  <si>
    <t xml:space="preserve">     VIX</t>
  </si>
  <si>
    <t>2246.31</t>
  </si>
  <si>
    <t>Quý II năm 2026
Quarter II 2026</t>
  </si>
  <si>
    <t>Ngày 30 tháng 06 năm 2026
As at 30 June 2026</t>
  </si>
  <si>
    <t>2246.32</t>
  </si>
  <si>
    <t>2246.33</t>
  </si>
  <si>
    <t>2246.34</t>
  </si>
  <si>
    <t>2246.35</t>
  </si>
  <si>
    <t xml:space="preserve">     BSR</t>
  </si>
  <si>
    <t xml:space="preserve">     NTP</t>
  </si>
  <si>
    <t xml:space="preserve">     NVB</t>
  </si>
  <si>
    <t xml:space="preserve">     VIC</t>
  </si>
  <si>
    <t xml:space="preserve">     VNM</t>
  </si>
  <si>
    <t xml:space="preserve">     VPB</t>
  </si>
  <si>
    <t xml:space="preserve">     VPL</t>
  </si>
  <si>
    <t xml:space="preserve">   </t>
  </si>
  <si>
    <r>
      <t xml:space="preserve">Các chỉ tiêu từ 1 đến 7 của "Chỉ tiêu về hiệu quả hoạt động" </t>
    </r>
    <r>
      <rPr>
        <sz val="10"/>
        <color theme="1"/>
        <rFont val="Tahoma"/>
        <family val="2"/>
      </rPr>
      <t xml:space="preserve">đã được điều chỉnh để phản ánh số liệu trên cơ sở hoạt động tròn năm bằng cách nhân các chỉ tiêu này với 4.
All Indicators starting from number 1 to 7 of "Investment performance indicators" </t>
    </r>
    <r>
      <rPr>
        <sz val="10"/>
        <color theme="1"/>
        <rFont val="Tahoma"/>
        <family val="2"/>
      </rPr>
      <t>are annualized to reflect a rate that is based on a full year operation by multiplying these indicators with 4.</t>
    </r>
  </si>
  <si>
    <t>Tại ngày 30 tháng 09 năm 2026/As at 30 September 2026</t>
  </si>
  <si>
    <t>Từ ngày 01 tháng 07 năm 2026 tới ngày 30 tháng 09 năm 2026 / From 01 July 2026 to 30 September 2026</t>
  </si>
  <si>
    <t>Ngày 12 tháng 10 năm 2026</t>
  </si>
  <si>
    <t>Quý III năm 2026 / Quarter III 2026</t>
  </si>
  <si>
    <t>Quý III năm 2026
Quarter III 2026</t>
  </si>
  <si>
    <t>Quý III năm 2025
Quarter III 2025</t>
  </si>
  <si>
    <t>Ngày 30 tháng 09 năm 2026
As at 30 September 2026</t>
  </si>
  <si>
    <t xml:space="preserve">     DHC</t>
  </si>
  <si>
    <t xml:space="preserve">     DPR</t>
  </si>
  <si>
    <t xml:space="preserve">     GAS</t>
  </si>
  <si>
    <t xml:space="preserve">     MCH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</si>
</sst>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
      <b/>
      <sz val="12"/>
      <name val="Times New Roman"/>
      <family val="1"/>
    </font>
    <font>
      <sz val="12"/>
      <name val="Times New Roman"/>
      <family val="1"/>
    </font>
    <font>
      <b/>
      <sz val="12"/>
      <name val="Times New Roman"/>
      <family val="1"/>
      <charset val="163"/>
    </font>
    <font>
      <sz val="12"/>
      <name val="Times New Roman"/>
      <family val="1"/>
      <charset val="163"/>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21">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100"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5" fillId="8" borderId="1" xfId="0" applyNumberFormat="1" applyFont="1" applyFill="1" applyBorder="1" applyAlignment="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Font="1" applyFill="1" applyBorder="1" applyAlignment="1">
      <alignment horizontal="center" vertical="center" wrapText="1"/>
    </xf>
    <xf numFmtId="0" fontId="105" fillId="7" borderId="1" xfId="6" applyFont="1" applyFill="1" applyBorder="1" applyAlignment="1">
      <alignment horizontal="left" vertical="center" wrapText="1"/>
    </xf>
    <xf numFmtId="0" fontId="106" fillId="0" borderId="1" xfId="6" applyFont="1" applyBorder="1" applyAlignment="1">
      <alignment horizontal="center" vertical="center" wrapText="1"/>
    </xf>
    <xf numFmtId="0" fontId="106" fillId="0" borderId="1" xfId="6" applyFont="1" applyBorder="1" applyAlignment="1">
      <alignment horizontal="left" vertical="center" wrapText="1"/>
    </xf>
    <xf numFmtId="0" fontId="106" fillId="6" borderId="1" xfId="6" applyFont="1" applyFill="1" applyBorder="1" applyAlignment="1">
      <alignment horizontal="center" vertical="center" wrapText="1"/>
    </xf>
    <xf numFmtId="0" fontId="106" fillId="6" borderId="1" xfId="6" applyFont="1" applyFill="1" applyBorder="1" applyAlignment="1">
      <alignment horizontal="left" vertical="center" wrapText="1"/>
    </xf>
    <xf numFmtId="0" fontId="106" fillId="3" borderId="1" xfId="6" applyFont="1" applyFill="1" applyBorder="1" applyAlignment="1">
      <alignment horizontal="center" vertical="center" wrapText="1"/>
    </xf>
    <xf numFmtId="0" fontId="106" fillId="3" borderId="1" xfId="6" applyFont="1" applyFill="1" applyBorder="1" applyAlignment="1">
      <alignment horizontal="left" vertical="center" wrapText="1"/>
    </xf>
    <xf numFmtId="10" fontId="61" fillId="3" borderId="0" xfId="0" applyNumberFormat="1" applyFont="1" applyFill="1"/>
    <xf numFmtId="0" fontId="105" fillId="6" borderId="1" xfId="6" applyFont="1" applyFill="1" applyBorder="1" applyAlignment="1">
      <alignment horizontal="center" vertical="center" wrapText="1"/>
    </xf>
    <xf numFmtId="0" fontId="105" fillId="6" borderId="1" xfId="6" applyFont="1" applyFill="1" applyBorder="1" applyAlignment="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80" fillId="3" borderId="0" xfId="0" applyFont="1" applyFill="1" applyAlignment="1">
      <alignment horizontal="center"/>
    </xf>
    <xf numFmtId="165" fontId="80" fillId="3" borderId="0" xfId="1" applyNumberFormat="1" applyFont="1" applyFill="1" applyAlignment="1">
      <alignment horizontal="right"/>
      <protection locked="0"/>
    </xf>
    <xf numFmtId="165" fontId="80"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62" fillId="3" borderId="1" xfId="61588" applyFont="1" applyFill="1" applyBorder="1" applyAlignment="1">
      <alignment horizontal="center" vertical="center" wrapText="1"/>
    </xf>
    <xf numFmtId="0" fontId="162"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6"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6"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6" fillId="7" borderId="1" xfId="4" applyNumberFormat="1" applyFont="1" applyFill="1" applyBorder="1" applyAlignment="1">
      <alignment vertical="center"/>
    </xf>
    <xf numFmtId="43" fontId="106" fillId="7" borderId="1" xfId="4" applyFont="1" applyFill="1" applyBorder="1" applyAlignment="1">
      <alignment vertical="center"/>
    </xf>
    <xf numFmtId="0" fontId="106" fillId="3" borderId="1" xfId="13" applyFont="1" applyFill="1" applyBorder="1" applyAlignment="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10" fontId="106" fillId="6" borderId="1" xfId="23" applyNumberFormat="1" applyFont="1" applyFill="1" applyBorder="1" applyAlignment="1">
      <alignment horizontal="right" vertical="center"/>
    </xf>
    <xf numFmtId="0" fontId="106" fillId="6" borderId="1" xfId="13" applyFont="1" applyFill="1" applyBorder="1" applyAlignment="1">
      <alignment horizontal="center" vertical="center" wrapText="1"/>
    </xf>
    <xf numFmtId="0" fontId="106" fillId="6" borderId="1" xfId="13" applyFont="1" applyFill="1" applyBorder="1" applyAlignment="1">
      <alignment horizontal="left" vertical="center" wrapText="1"/>
    </xf>
    <xf numFmtId="165" fontId="105" fillId="7" borderId="1" xfId="4" applyNumberFormat="1" applyFont="1" applyFill="1" applyBorder="1" applyAlignment="1">
      <alignment vertical="center"/>
    </xf>
    <xf numFmtId="10" fontId="106" fillId="0" borderId="1" xfId="23" applyNumberFormat="1" applyFont="1" applyFill="1" applyBorder="1" applyAlignment="1">
      <alignment vertical="center"/>
    </xf>
    <xf numFmtId="0" fontId="106" fillId="7" borderId="1" xfId="13" applyFont="1" applyFill="1" applyBorder="1" applyAlignment="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Font="1" applyFill="1" applyBorder="1" applyAlignment="1">
      <alignment horizontal="left" vertical="center" wrapText="1"/>
    </xf>
    <xf numFmtId="0" fontId="61" fillId="3" borderId="0" xfId="13" applyFont="1" applyFill="1" applyAlignment="1">
      <alignment horizontal="center"/>
    </xf>
    <xf numFmtId="0" fontId="76"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99" fillId="0" borderId="1" xfId="0" applyNumberFormat="1" applyFont="1" applyBorder="1"/>
    <xf numFmtId="213" fontId="99" fillId="0" borderId="0" xfId="0" applyNumberFormat="1" applyFont="1"/>
    <xf numFmtId="213" fontId="163" fillId="7" borderId="1" xfId="0" applyNumberFormat="1" applyFont="1" applyFill="1" applyBorder="1"/>
    <xf numFmtId="165" fontId="61" fillId="4" borderId="0" xfId="61801" applyNumberFormat="1" applyFont="1" applyFill="1"/>
    <xf numFmtId="0" fontId="44" fillId="0" borderId="0" xfId="0" applyFont="1" applyAlignment="1">
      <alignment horizontal="center" vertical="center"/>
    </xf>
    <xf numFmtId="0" fontId="164"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6" fillId="0" borderId="0" xfId="62045" applyFont="1"/>
    <xf numFmtId="0" fontId="105" fillId="0" borderId="1" xfId="6" applyFont="1" applyBorder="1" applyAlignment="1">
      <alignment horizontal="center" vertical="center" wrapText="1"/>
    </xf>
    <xf numFmtId="0" fontId="105" fillId="0" borderId="1" xfId="6" applyFont="1" applyBorder="1" applyAlignment="1">
      <alignment horizontal="left" vertical="center" wrapText="1"/>
    </xf>
    <xf numFmtId="165" fontId="106"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4" fontId="61" fillId="4" borderId="0" xfId="22" applyNumberFormat="1" applyFont="1" applyFill="1">
      <protection locked="0"/>
    </xf>
    <xf numFmtId="213" fontId="49" fillId="7" borderId="1" xfId="0" applyNumberFormat="1" applyFont="1" applyFill="1" applyBorder="1"/>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3" fillId="0" borderId="0" xfId="1" applyNumberFormat="1" applyFont="1" applyFill="1">
      <protection locked="0"/>
    </xf>
    <xf numFmtId="10" fontId="40" fillId="0" borderId="0" xfId="22" applyNumberFormat="1" applyFont="1" applyFill="1">
      <protection locked="0"/>
    </xf>
    <xf numFmtId="49" fontId="165" fillId="0" borderId="1" xfId="0" applyNumberFormat="1" applyFont="1" applyBorder="1" applyAlignment="1">
      <alignment horizontal="center" vertical="center" wrapText="1"/>
    </xf>
    <xf numFmtId="165" fontId="165" fillId="0" borderId="1" xfId="1" applyNumberFormat="1" applyFont="1" applyFill="1" applyBorder="1" applyAlignment="1">
      <alignment horizontal="center" vertical="center" wrapText="1"/>
      <protection locked="0"/>
    </xf>
    <xf numFmtId="0" fontId="165" fillId="0" borderId="1" xfId="6" applyFont="1" applyBorder="1" applyAlignment="1">
      <alignment wrapText="1"/>
    </xf>
    <xf numFmtId="0" fontId="167" fillId="0" borderId="1" xfId="6" applyFont="1" applyBorder="1" applyAlignment="1">
      <alignment horizontal="center" vertical="center" wrapText="1"/>
    </xf>
    <xf numFmtId="0" fontId="167" fillId="0" borderId="1" xfId="6" applyFont="1" applyBorder="1" applyAlignment="1">
      <alignment horizontal="center" vertical="top" wrapText="1"/>
    </xf>
    <xf numFmtId="165" fontId="168" fillId="0" borderId="1" xfId="6" applyNumberFormat="1" applyFont="1" applyBorder="1" applyAlignment="1">
      <alignment horizontal="right" vertical="center" wrapText="1"/>
    </xf>
    <xf numFmtId="165" fontId="167" fillId="0" borderId="1" xfId="6" applyNumberFormat="1" applyFont="1" applyBorder="1" applyAlignment="1">
      <alignment horizontal="right" vertical="center" wrapText="1"/>
    </xf>
    <xf numFmtId="0" fontId="167" fillId="0" borderId="1" xfId="6" applyFont="1" applyBorder="1" applyAlignment="1">
      <alignment wrapText="1"/>
    </xf>
    <xf numFmtId="49" fontId="167" fillId="0" borderId="1" xfId="6" applyNumberFormat="1" applyFont="1" applyBorder="1" applyAlignment="1">
      <alignment horizontal="center" vertical="center" wrapText="1"/>
    </xf>
    <xf numFmtId="41" fontId="168" fillId="0" borderId="1" xfId="6" applyNumberFormat="1" applyFont="1" applyBorder="1" applyAlignment="1">
      <alignment horizontal="right" vertical="center" wrapText="1"/>
    </xf>
    <xf numFmtId="165" fontId="167" fillId="0" borderId="1" xfId="1" applyNumberFormat="1" applyFont="1" applyFill="1" applyBorder="1" applyAlignment="1">
      <alignment horizontal="right" vertical="center"/>
      <protection locked="0"/>
    </xf>
    <xf numFmtId="165" fontId="168" fillId="0" borderId="1" xfId="1" applyNumberFormat="1" applyFont="1" applyFill="1" applyBorder="1" applyAlignment="1">
      <alignment horizontal="right" vertical="center"/>
      <protection locked="0"/>
    </xf>
    <xf numFmtId="165" fontId="168" fillId="0" borderId="1" xfId="1" applyNumberFormat="1" applyFont="1" applyFill="1" applyBorder="1" applyAlignment="1">
      <alignment horizontal="right" wrapText="1"/>
      <protection locked="0"/>
    </xf>
    <xf numFmtId="0" fontId="169" fillId="0" borderId="1" xfId="6" applyFont="1" applyBorder="1" applyAlignment="1">
      <alignment wrapText="1"/>
    </xf>
    <xf numFmtId="49" fontId="169" fillId="0" borderId="1" xfId="6" applyNumberFormat="1" applyFont="1" applyBorder="1" applyAlignment="1">
      <alignment horizontal="center" vertical="center" wrapText="1"/>
    </xf>
    <xf numFmtId="0" fontId="169" fillId="0" borderId="1" xfId="6" applyFont="1" applyBorder="1" applyAlignment="1">
      <alignment horizontal="center" vertical="top" wrapText="1"/>
    </xf>
    <xf numFmtId="165" fontId="170" fillId="0" borderId="1" xfId="1" applyNumberFormat="1" applyFont="1" applyFill="1" applyBorder="1" applyAlignment="1">
      <alignment horizontal="right" vertical="center"/>
      <protection locked="0"/>
    </xf>
    <xf numFmtId="165" fontId="169" fillId="0" borderId="1" xfId="1" applyNumberFormat="1" applyFont="1" applyFill="1" applyBorder="1" applyAlignment="1">
      <alignment horizontal="right" vertical="center"/>
      <protection locked="0"/>
    </xf>
    <xf numFmtId="165" fontId="168" fillId="0" borderId="1" xfId="25840" applyNumberFormat="1" applyFont="1" applyFill="1" applyBorder="1" applyAlignment="1" applyProtection="1">
      <alignment vertical="center" wrapText="1"/>
      <protection locked="0"/>
    </xf>
    <xf numFmtId="165" fontId="168" fillId="0" borderId="1" xfId="62107" applyNumberFormat="1" applyFont="1" applyFill="1" applyBorder="1" applyAlignment="1" applyProtection="1">
      <alignment vertical="center" wrapText="1"/>
      <protection locked="0"/>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0" fontId="167" fillId="0" borderId="1" xfId="6" quotePrefix="1" applyFont="1" applyBorder="1" applyAlignment="1">
      <alignment wrapText="1"/>
    </xf>
    <xf numFmtId="165" fontId="166" fillId="0" borderId="1" xfId="1" applyNumberFormat="1" applyFont="1" applyFill="1" applyBorder="1" applyAlignment="1">
      <alignment horizontal="right" vertical="center" wrapText="1"/>
      <protection locked="0"/>
    </xf>
    <xf numFmtId="165" fontId="165" fillId="0" borderId="1" xfId="1" applyNumberFormat="1" applyFont="1" applyFill="1" applyBorder="1" applyAlignment="1">
      <alignment horizontal="right" vertical="center" wrapText="1"/>
      <protection locked="0"/>
    </xf>
    <xf numFmtId="165" fontId="168" fillId="0" borderId="1" xfId="1" applyNumberFormat="1" applyFont="1" applyFill="1" applyBorder="1" applyAlignment="1">
      <alignment horizontal="right" vertical="center" wrapText="1"/>
      <protection locked="0"/>
    </xf>
    <xf numFmtId="165" fontId="167" fillId="0" borderId="1" xfId="1" applyNumberFormat="1" applyFont="1" applyFill="1" applyBorder="1" applyAlignment="1">
      <alignment horizontal="right" vertical="center" wrapText="1"/>
      <protection locked="0"/>
    </xf>
    <xf numFmtId="0" fontId="166" fillId="3" borderId="0" xfId="0" applyFont="1" applyFill="1" applyAlignment="1">
      <alignment horizontal="center"/>
    </xf>
    <xf numFmtId="0" fontId="168" fillId="3" borderId="0" xfId="0" applyFont="1" applyFill="1"/>
    <xf numFmtId="165" fontId="168" fillId="3" borderId="0" xfId="1" applyNumberFormat="1" applyFont="1" applyFill="1">
      <protection locked="0"/>
    </xf>
    <xf numFmtId="165" fontId="168" fillId="3" borderId="0" xfId="1" applyNumberFormat="1" applyFont="1" applyFill="1" applyAlignment="1">
      <protection locked="0"/>
    </xf>
    <xf numFmtId="165" fontId="168" fillId="3" borderId="0" xfId="1" applyNumberFormat="1" applyFont="1" applyFill="1" applyBorder="1">
      <protection locked="0"/>
    </xf>
    <xf numFmtId="0" fontId="166" fillId="3" borderId="0" xfId="0" applyFont="1" applyFill="1"/>
    <xf numFmtId="165" fontId="128"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4" fillId="3" borderId="0" xfId="0" applyFont="1" applyFill="1" applyAlignment="1">
      <alignment horizontal="center" vertical="center"/>
    </xf>
    <xf numFmtId="0" fontId="175" fillId="3" borderId="0" xfId="0" applyFont="1" applyFill="1" applyAlignment="1">
      <alignment horizontal="center" vertical="center"/>
    </xf>
    <xf numFmtId="0" fontId="176" fillId="3" borderId="0" xfId="0" applyFont="1" applyFill="1" applyAlignment="1">
      <alignment vertical="center" wrapText="1"/>
    </xf>
    <xf numFmtId="0" fontId="178" fillId="3" borderId="0" xfId="0" applyFont="1" applyFill="1" applyAlignment="1">
      <alignment vertical="center" wrapText="1"/>
    </xf>
    <xf numFmtId="0" fontId="180" fillId="3" borderId="0" xfId="0" applyFont="1" applyFill="1" applyAlignment="1">
      <alignment vertical="center" wrapText="1"/>
    </xf>
    <xf numFmtId="0" fontId="181" fillId="3" borderId="0" xfId="0" applyFont="1" applyFill="1" applyAlignment="1">
      <alignment vertical="center" wrapText="1"/>
    </xf>
    <xf numFmtId="0" fontId="177" fillId="3" borderId="0" xfId="0" applyFont="1" applyFill="1" applyAlignment="1">
      <alignment vertical="center" wrapText="1"/>
    </xf>
    <xf numFmtId="0" fontId="181" fillId="3" borderId="0" xfId="0" applyFont="1" applyFill="1" applyAlignment="1">
      <alignment vertical="center"/>
    </xf>
    <xf numFmtId="0" fontId="109" fillId="0" borderId="0" xfId="0" applyFont="1"/>
    <xf numFmtId="0" fontId="182" fillId="0" borderId="0" xfId="0" applyFont="1"/>
    <xf numFmtId="0" fontId="184" fillId="0" borderId="0" xfId="0" applyFont="1" applyAlignment="1">
      <alignment horizontal="left"/>
    </xf>
    <xf numFmtId="0" fontId="183" fillId="40" borderId="32" xfId="0" applyFont="1" applyFill="1" applyBorder="1" applyAlignment="1">
      <alignment horizontal="center" vertical="justify"/>
    </xf>
    <xf numFmtId="0" fontId="183" fillId="0" borderId="32" xfId="0" applyFont="1" applyBorder="1" applyAlignment="1">
      <alignment horizontal="left"/>
    </xf>
    <xf numFmtId="0" fontId="184" fillId="0" borderId="32" xfId="0" applyFont="1" applyBorder="1" applyAlignment="1">
      <alignment horizontal="left"/>
    </xf>
    <xf numFmtId="41" fontId="184" fillId="0" borderId="32" xfId="0" applyNumberFormat="1" applyFont="1" applyBorder="1" applyAlignment="1">
      <alignment horizontal="left"/>
    </xf>
    <xf numFmtId="3" fontId="184" fillId="0" borderId="32" xfId="0" applyNumberFormat="1" applyFont="1" applyBorder="1" applyAlignment="1">
      <alignment horizontal="left"/>
    </xf>
    <xf numFmtId="166" fontId="184" fillId="0" borderId="32" xfId="0" applyNumberFormat="1" applyFont="1" applyBorder="1" applyAlignment="1">
      <alignment horizontal="left"/>
    </xf>
    <xf numFmtId="0" fontId="185" fillId="40" borderId="32" xfId="0" applyFont="1" applyFill="1" applyBorder="1" applyAlignment="1">
      <alignment horizontal="center" vertical="justify"/>
    </xf>
    <xf numFmtId="0" fontId="185" fillId="0" borderId="32" xfId="0" applyFont="1" applyBorder="1" applyAlignment="1">
      <alignment horizontal="left"/>
    </xf>
    <xf numFmtId="0" fontId="186" fillId="0" borderId="32" xfId="0" applyFont="1" applyBorder="1" applyAlignment="1">
      <alignment horizontal="left"/>
    </xf>
    <xf numFmtId="0" fontId="186" fillId="40" borderId="32" xfId="0" applyFont="1" applyFill="1" applyBorder="1" applyAlignment="1">
      <alignment horizontal="left"/>
    </xf>
    <xf numFmtId="43" fontId="186" fillId="0" borderId="32" xfId="1" applyFont="1" applyBorder="1" applyAlignment="1">
      <alignment horizontal="left"/>
      <protection locked="0"/>
    </xf>
    <xf numFmtId="43" fontId="185" fillId="0" borderId="32" xfId="1" applyFont="1" applyBorder="1" applyAlignment="1" applyProtection="1">
      <alignment horizontal="left"/>
    </xf>
    <xf numFmtId="37" fontId="186" fillId="0" borderId="32" xfId="0" applyNumberFormat="1" applyFont="1" applyBorder="1" applyAlignment="1">
      <alignment horizontal="left"/>
    </xf>
    <xf numFmtId="165" fontId="47" fillId="3" borderId="0" xfId="1" applyNumberFormat="1" applyFont="1" applyFill="1" applyBorder="1">
      <protection locked="0"/>
    </xf>
    <xf numFmtId="165" fontId="61" fillId="4" borderId="0" xfId="62044" applyNumberFormat="1" applyFont="1" applyFill="1"/>
    <xf numFmtId="165" fontId="69" fillId="4" borderId="0" xfId="1" applyNumberFormat="1" applyFont="1" applyFill="1">
      <protection locked="0"/>
    </xf>
    <xf numFmtId="3" fontId="5" fillId="4" borderId="0" xfId="62045" applyNumberFormat="1" applyFill="1"/>
    <xf numFmtId="49" fontId="45" fillId="8" borderId="12" xfId="0" quotePrefix="1" applyNumberFormat="1" applyFont="1" applyFill="1" applyBorder="1" applyAlignment="1">
      <alignment horizontal="center" vertical="center" wrapText="1"/>
    </xf>
    <xf numFmtId="49" fontId="63" fillId="8" borderId="12" xfId="0" applyNumberFormat="1" applyFont="1" applyFill="1" applyBorder="1" applyAlignment="1" applyProtection="1">
      <alignment horizontal="center" vertical="center" wrapText="1"/>
      <protection locked="0"/>
    </xf>
    <xf numFmtId="165" fontId="61" fillId="4" borderId="0" xfId="1" applyNumberFormat="1" applyFont="1" applyFill="1">
      <protection locked="0"/>
    </xf>
    <xf numFmtId="0" fontId="63" fillId="3" borderId="0" xfId="0" applyFont="1" applyFill="1" applyAlignment="1">
      <alignment horizontal="left"/>
    </xf>
    <xf numFmtId="165" fontId="0" fillId="0" borderId="0" xfId="1" applyNumberFormat="1" applyFont="1">
      <protection locked="0"/>
    </xf>
    <xf numFmtId="43" fontId="0" fillId="0" borderId="0" xfId="0" applyNumberFormat="1"/>
    <xf numFmtId="165" fontId="7" fillId="4" borderId="0" xfId="1" applyNumberFormat="1" applyFont="1" applyFill="1">
      <protection locked="0"/>
    </xf>
    <xf numFmtId="165" fontId="61" fillId="0" borderId="0" xfId="1" applyNumberFormat="1" applyFont="1">
      <protection locked="0"/>
    </xf>
    <xf numFmtId="10" fontId="105" fillId="7" borderId="1" xfId="23" applyNumberFormat="1" applyFont="1" applyFill="1" applyBorder="1" applyAlignment="1">
      <alignment horizontal="right" vertical="center"/>
    </xf>
    <xf numFmtId="41" fontId="47" fillId="4" borderId="0" xfId="0" applyNumberFormat="1" applyFont="1" applyFill="1"/>
    <xf numFmtId="3" fontId="47" fillId="4" borderId="0" xfId="0" applyNumberFormat="1" applyFont="1" applyFill="1"/>
    <xf numFmtId="4" fontId="47" fillId="4" borderId="0" xfId="0" applyNumberFormat="1" applyFont="1" applyFill="1"/>
    <xf numFmtId="0" fontId="82" fillId="0" borderId="0" xfId="0" applyFont="1" applyFill="1"/>
    <xf numFmtId="0" fontId="50" fillId="0" borderId="0" xfId="12"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1"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103" fillId="3" borderId="0" xfId="0" applyFont="1" applyFill="1" applyAlignment="1">
      <alignment horizontal="center"/>
    </xf>
    <xf numFmtId="0" fontId="104" fillId="3" borderId="0" xfId="0" applyFont="1" applyFill="1" applyAlignment="1">
      <alignment horizontal="center"/>
    </xf>
    <xf numFmtId="0" fontId="66" fillId="3" borderId="0" xfId="0" applyFont="1" applyFill="1" applyAlignment="1">
      <alignment vertical="top" wrapText="1"/>
    </xf>
    <xf numFmtId="0" fontId="166" fillId="3" borderId="0" xfId="0" applyFont="1" applyFill="1" applyAlignment="1">
      <alignment horizontal="center"/>
    </xf>
    <xf numFmtId="0" fontId="177" fillId="3" borderId="0" xfId="0" applyFont="1" applyFill="1" applyAlignment="1">
      <alignment vertical="top" wrapText="1"/>
    </xf>
    <xf numFmtId="0" fontId="179" fillId="3" borderId="0" xfId="0" applyFont="1" applyFill="1" applyAlignment="1">
      <alignment vertical="top" wrapText="1"/>
    </xf>
    <xf numFmtId="15" fontId="181" fillId="3" borderId="0" xfId="0" applyNumberFormat="1" applyFont="1" applyFill="1" applyAlignment="1">
      <alignment horizontal="left"/>
    </xf>
    <xf numFmtId="0" fontId="166" fillId="3" borderId="0" xfId="0" applyFont="1" applyFill="1" applyAlignment="1">
      <alignment horizontal="left"/>
    </xf>
    <xf numFmtId="0" fontId="171" fillId="3" borderId="0" xfId="0" applyFont="1" applyFill="1" applyAlignment="1">
      <alignment horizontal="right" vertical="center" wrapText="1"/>
    </xf>
    <xf numFmtId="0" fontId="172" fillId="3" borderId="0" xfId="0" applyFont="1" applyFill="1" applyAlignment="1">
      <alignment horizontal="right" vertical="center" wrapText="1"/>
    </xf>
    <xf numFmtId="0" fontId="173" fillId="3" borderId="0" xfId="0" applyFont="1" applyFill="1" applyAlignment="1">
      <alignment horizontal="center" vertical="center" wrapText="1"/>
    </xf>
    <xf numFmtId="0" fontId="174" fillId="3" borderId="0" xfId="0" applyFont="1" applyFill="1" applyAlignment="1">
      <alignment horizontal="center" vertic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xf numFmtId="0" fontId="183" fillId="40" borderId="32" xfId="0" applyFont="1" applyFill="1" applyBorder="1" applyAlignment="1">
      <alignment horizontal="center" vertical="justify"/>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1" sqref="D11:I12"/>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498</v>
      </c>
      <c r="C1" s="16" t="s">
        <v>1185</v>
      </c>
      <c r="D1" s="2"/>
    </row>
    <row r="2" spans="1:10">
      <c r="C2" s="17" t="s">
        <v>1186</v>
      </c>
      <c r="D2" s="2"/>
    </row>
    <row r="3" spans="1:10">
      <c r="D3" s="2"/>
    </row>
    <row r="4" spans="1:10">
      <c r="A4" s="15" t="s">
        <v>499</v>
      </c>
      <c r="D4" s="2"/>
    </row>
    <row r="5" spans="1:10" ht="23.25" customHeight="1">
      <c r="A5" s="15"/>
      <c r="C5" s="439" t="s">
        <v>435</v>
      </c>
      <c r="D5" s="561" t="s">
        <v>496</v>
      </c>
      <c r="E5" s="561"/>
      <c r="F5" s="561"/>
      <c r="G5" s="561"/>
    </row>
    <row r="6" spans="1:10">
      <c r="A6" s="15"/>
      <c r="C6" s="437" t="s">
        <v>434</v>
      </c>
      <c r="D6" s="562" t="s">
        <v>497</v>
      </c>
      <c r="E6" s="563"/>
      <c r="F6" s="563"/>
      <c r="G6" s="563"/>
    </row>
    <row r="7" spans="1:10" ht="23.25" customHeight="1">
      <c r="C7" s="436" t="s">
        <v>500</v>
      </c>
      <c r="D7" s="566" t="s">
        <v>501</v>
      </c>
      <c r="E7" s="566"/>
      <c r="F7" s="566"/>
      <c r="G7" s="566"/>
      <c r="H7" s="437"/>
      <c r="I7" s="437"/>
    </row>
    <row r="8" spans="1:10" ht="20.25" customHeight="1">
      <c r="C8" s="438" t="s">
        <v>602</v>
      </c>
      <c r="D8" s="566" t="s">
        <v>526</v>
      </c>
      <c r="E8" s="566"/>
      <c r="F8" s="566"/>
      <c r="G8" s="566"/>
      <c r="H8" s="437"/>
      <c r="I8" s="437"/>
    </row>
    <row r="9" spans="1:10" ht="27" customHeight="1">
      <c r="C9" s="439" t="s">
        <v>502</v>
      </c>
      <c r="D9" s="567" t="s">
        <v>618</v>
      </c>
      <c r="E9" s="567"/>
      <c r="F9" s="567"/>
      <c r="G9" s="567"/>
      <c r="H9" s="567"/>
      <c r="I9" s="567"/>
    </row>
    <row r="10" spans="1:10" ht="23.25" customHeight="1">
      <c r="C10" s="440" t="s">
        <v>503</v>
      </c>
      <c r="D10" s="566" t="s">
        <v>609</v>
      </c>
      <c r="E10" s="566"/>
      <c r="F10" s="566"/>
      <c r="G10" s="566"/>
      <c r="H10" s="441"/>
      <c r="I10" s="441"/>
    </row>
    <row r="11" spans="1:10" ht="15" customHeight="1">
      <c r="C11" s="442" t="s">
        <v>155</v>
      </c>
      <c r="D11" s="564" t="s">
        <v>1187</v>
      </c>
      <c r="E11" s="564"/>
      <c r="F11" s="564"/>
      <c r="G11" s="564"/>
      <c r="H11" s="564"/>
      <c r="I11" s="564"/>
    </row>
    <row r="12" spans="1:10">
      <c r="C12" s="443" t="s">
        <v>156</v>
      </c>
      <c r="D12" s="565">
        <v>46307</v>
      </c>
      <c r="E12" s="565"/>
      <c r="F12" s="565"/>
      <c r="G12" s="565"/>
      <c r="H12" s="565"/>
      <c r="I12" s="565"/>
    </row>
    <row r="13" spans="1:10">
      <c r="D13" s="2"/>
    </row>
    <row r="14" spans="1:10">
      <c r="A14" s="15" t="s">
        <v>504</v>
      </c>
      <c r="D14" s="2"/>
    </row>
    <row r="15" spans="1:10">
      <c r="D15" s="2"/>
    </row>
    <row r="16" spans="1:10">
      <c r="C16" s="18" t="s">
        <v>204</v>
      </c>
      <c r="D16" s="19"/>
      <c r="F16" s="20" t="s">
        <v>205</v>
      </c>
      <c r="G16" s="21"/>
      <c r="H16" s="21"/>
      <c r="I16" s="21"/>
      <c r="J16" s="22"/>
    </row>
    <row r="17" spans="3:10">
      <c r="C17" s="23" t="s">
        <v>206</v>
      </c>
      <c r="D17" s="24"/>
      <c r="F17" s="23" t="s">
        <v>207</v>
      </c>
      <c r="G17" s="25"/>
      <c r="H17" s="25"/>
      <c r="I17" s="25"/>
      <c r="J17" s="26"/>
    </row>
    <row r="18" spans="3:10">
      <c r="C18" s="27"/>
      <c r="D18" s="24"/>
      <c r="F18" s="27"/>
      <c r="G18" s="25"/>
      <c r="H18" s="25"/>
      <c r="I18" s="25"/>
      <c r="J18" s="26"/>
    </row>
    <row r="19" spans="3:10">
      <c r="C19" s="28" t="s">
        <v>606</v>
      </c>
      <c r="D19" s="24"/>
      <c r="F19" s="28" t="s">
        <v>495</v>
      </c>
      <c r="G19" s="25"/>
      <c r="H19" s="25"/>
      <c r="I19" s="25"/>
      <c r="J19" s="26"/>
    </row>
    <row r="20" spans="3:10">
      <c r="C20" s="28" t="s">
        <v>1148</v>
      </c>
      <c r="D20" s="24"/>
      <c r="F20" s="28" t="s">
        <v>660</v>
      </c>
      <c r="G20" s="25"/>
      <c r="H20" s="25"/>
      <c r="I20" s="25"/>
      <c r="J20" s="26"/>
    </row>
    <row r="21" spans="3:10">
      <c r="C21" s="29" t="s">
        <v>607</v>
      </c>
      <c r="D21" s="30"/>
      <c r="F21" s="29" t="s">
        <v>884</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60" t="s">
        <v>78</v>
      </c>
      <c r="D34" s="560"/>
      <c r="E34" s="10" t="s">
        <v>79</v>
      </c>
    </row>
    <row r="35" spans="2:12">
      <c r="B35" s="10" t="s">
        <v>652</v>
      </c>
      <c r="C35" s="560" t="s">
        <v>661</v>
      </c>
      <c r="D35" s="560"/>
      <c r="E35" s="10"/>
    </row>
    <row r="36" spans="2:12" s="6" customFormat="1">
      <c r="B36" s="11">
        <v>1</v>
      </c>
      <c r="C36" s="559" t="s">
        <v>769</v>
      </c>
      <c r="D36" s="559"/>
      <c r="E36" s="12" t="s">
        <v>82</v>
      </c>
    </row>
    <row r="37" spans="2:12" s="6" customFormat="1">
      <c r="B37" s="11">
        <v>2</v>
      </c>
      <c r="C37" s="559" t="s">
        <v>770</v>
      </c>
      <c r="D37" s="559"/>
      <c r="E37" s="12" t="s">
        <v>80</v>
      </c>
    </row>
    <row r="38" spans="2:12" s="6" customFormat="1">
      <c r="B38" s="11">
        <v>3</v>
      </c>
      <c r="C38" s="559" t="s">
        <v>81</v>
      </c>
      <c r="D38" s="559"/>
      <c r="E38" s="12" t="s">
        <v>83</v>
      </c>
      <c r="J38" s="7"/>
      <c r="K38" s="8"/>
      <c r="L38" s="9"/>
    </row>
    <row r="39" spans="2:12">
      <c r="B39" s="11">
        <v>4</v>
      </c>
      <c r="C39" s="559" t="s">
        <v>143</v>
      </c>
      <c r="D39" s="559"/>
      <c r="E39" s="12" t="s">
        <v>144</v>
      </c>
      <c r="J39" s="3"/>
      <c r="K39" s="4"/>
      <c r="L39" s="5"/>
    </row>
    <row r="40" spans="2:12">
      <c r="B40" s="11">
        <v>5</v>
      </c>
      <c r="C40" s="559" t="s">
        <v>1153</v>
      </c>
      <c r="D40" s="559"/>
      <c r="E40" s="12" t="s">
        <v>145</v>
      </c>
    </row>
    <row r="41" spans="2:12">
      <c r="B41" s="11">
        <v>6</v>
      </c>
      <c r="C41" s="559" t="s">
        <v>1154</v>
      </c>
      <c r="D41" s="559"/>
      <c r="E41" s="12" t="s">
        <v>146</v>
      </c>
    </row>
    <row r="42" spans="2:12">
      <c r="B42" s="11">
        <v>7</v>
      </c>
      <c r="C42" s="559" t="s">
        <v>147</v>
      </c>
      <c r="D42" s="559"/>
      <c r="E42" s="12" t="s">
        <v>148</v>
      </c>
    </row>
    <row r="43" spans="2:12">
      <c r="B43" s="11">
        <v>8</v>
      </c>
      <c r="C43" s="559" t="s">
        <v>149</v>
      </c>
      <c r="D43" s="559"/>
      <c r="E43" s="12" t="s">
        <v>151</v>
      </c>
    </row>
    <row r="44" spans="2:12">
      <c r="B44" s="11">
        <v>9</v>
      </c>
      <c r="C44" s="559" t="s">
        <v>150</v>
      </c>
      <c r="D44" s="559"/>
      <c r="E44" s="12" t="s">
        <v>152</v>
      </c>
    </row>
    <row r="45" spans="2:12">
      <c r="B45" s="116">
        <v>10</v>
      </c>
      <c r="C45" s="559" t="s">
        <v>395</v>
      </c>
      <c r="D45" s="559"/>
      <c r="E45" s="115"/>
    </row>
    <row r="46" spans="2:12">
      <c r="B46" s="116" t="s">
        <v>658</v>
      </c>
      <c r="C46" s="559" t="s">
        <v>662</v>
      </c>
      <c r="D46" s="559"/>
      <c r="E46" s="115" t="s">
        <v>767</v>
      </c>
    </row>
    <row r="49" spans="2:5">
      <c r="B49" s="1" t="s">
        <v>454</v>
      </c>
    </row>
    <row r="51" spans="2:5">
      <c r="D51" s="1" t="s">
        <v>486</v>
      </c>
      <c r="E51" s="1" t="s">
        <v>480</v>
      </c>
    </row>
    <row r="52" spans="2:5">
      <c r="B52" s="1" t="s">
        <v>455</v>
      </c>
      <c r="C52" s="1" t="s">
        <v>436</v>
      </c>
      <c r="D52" s="14" t="s">
        <v>479</v>
      </c>
    </row>
    <row r="53" spans="2:5">
      <c r="B53" s="1" t="s">
        <v>456</v>
      </c>
      <c r="C53" s="1" t="s">
        <v>398</v>
      </c>
      <c r="D53" s="14" t="s">
        <v>479</v>
      </c>
    </row>
    <row r="54" spans="2:5">
      <c r="B54" s="1" t="s">
        <v>457</v>
      </c>
      <c r="C54" s="1" t="s">
        <v>437</v>
      </c>
      <c r="D54" s="14" t="s">
        <v>485</v>
      </c>
      <c r="E54" s="1" t="s">
        <v>481</v>
      </c>
    </row>
    <row r="55" spans="2:5">
      <c r="B55" s="1" t="s">
        <v>458</v>
      </c>
      <c r="C55" s="1" t="s">
        <v>438</v>
      </c>
      <c r="D55" s="14" t="s">
        <v>446</v>
      </c>
      <c r="E55" s="1" t="s">
        <v>482</v>
      </c>
    </row>
    <row r="56" spans="2:5">
      <c r="B56" s="1" t="s">
        <v>459</v>
      </c>
      <c r="C56" s="1" t="s">
        <v>439</v>
      </c>
      <c r="D56" s="14" t="s">
        <v>446</v>
      </c>
      <c r="E56" s="1" t="s">
        <v>482</v>
      </c>
    </row>
    <row r="57" spans="2:5">
      <c r="B57" s="1" t="s">
        <v>460</v>
      </c>
      <c r="C57" s="1" t="s">
        <v>440</v>
      </c>
      <c r="D57" s="14" t="s">
        <v>446</v>
      </c>
      <c r="E57" s="1" t="s">
        <v>483</v>
      </c>
    </row>
    <row r="58" spans="2:5">
      <c r="B58" s="1" t="s">
        <v>461</v>
      </c>
      <c r="C58" s="1" t="s">
        <v>391</v>
      </c>
      <c r="D58" s="14" t="s">
        <v>446</v>
      </c>
      <c r="E58" s="1" t="s">
        <v>484</v>
      </c>
    </row>
    <row r="59" spans="2:5">
      <c r="B59" s="1" t="s">
        <v>462</v>
      </c>
      <c r="C59" s="1" t="s">
        <v>392</v>
      </c>
      <c r="D59" s="14" t="s">
        <v>446</v>
      </c>
      <c r="E59" s="1" t="s">
        <v>487</v>
      </c>
    </row>
    <row r="60" spans="2:5">
      <c r="B60" s="1" t="s">
        <v>463</v>
      </c>
      <c r="C60" s="1" t="s">
        <v>393</v>
      </c>
      <c r="D60" s="14" t="s">
        <v>446</v>
      </c>
      <c r="E60" s="1" t="s">
        <v>483</v>
      </c>
    </row>
    <row r="61" spans="2:5">
      <c r="B61" s="1" t="s">
        <v>464</v>
      </c>
      <c r="C61" s="1" t="s">
        <v>441</v>
      </c>
      <c r="D61" s="14" t="s">
        <v>446</v>
      </c>
      <c r="E61" s="1" t="s">
        <v>483</v>
      </c>
    </row>
    <row r="62" spans="2:5">
      <c r="B62" s="1" t="s">
        <v>465</v>
      </c>
      <c r="C62" s="1" t="s">
        <v>397</v>
      </c>
      <c r="D62" s="14" t="s">
        <v>479</v>
      </c>
      <c r="E62" s="1" t="s">
        <v>488</v>
      </c>
    </row>
    <row r="63" spans="2:5">
      <c r="B63" s="1" t="s">
        <v>466</v>
      </c>
      <c r="C63" s="1" t="s">
        <v>442</v>
      </c>
      <c r="D63" s="14" t="s">
        <v>479</v>
      </c>
    </row>
    <row r="64" spans="2:5">
      <c r="B64" s="1" t="s">
        <v>467</v>
      </c>
      <c r="C64" s="1" t="s">
        <v>390</v>
      </c>
      <c r="D64" s="14" t="s">
        <v>479</v>
      </c>
    </row>
    <row r="65" spans="2:5">
      <c r="B65" s="1" t="s">
        <v>468</v>
      </c>
      <c r="C65" s="1" t="s">
        <v>443</v>
      </c>
      <c r="D65" s="14" t="s">
        <v>479</v>
      </c>
      <c r="E65" s="1" t="s">
        <v>489</v>
      </c>
    </row>
    <row r="66" spans="2:5">
      <c r="B66" s="1" t="s">
        <v>469</v>
      </c>
      <c r="C66" s="1" t="s">
        <v>444</v>
      </c>
      <c r="D66" s="14" t="s">
        <v>479</v>
      </c>
      <c r="E66" s="1" t="s">
        <v>490</v>
      </c>
    </row>
    <row r="67" spans="2:5">
      <c r="B67" s="1" t="s">
        <v>470</v>
      </c>
      <c r="C67" s="1" t="s">
        <v>445</v>
      </c>
      <c r="D67" s="14" t="s">
        <v>479</v>
      </c>
    </row>
    <row r="68" spans="2:5">
      <c r="B68" s="1" t="s">
        <v>471</v>
      </c>
      <c r="C68" s="1" t="s">
        <v>447</v>
      </c>
      <c r="D68" s="14" t="s">
        <v>446</v>
      </c>
      <c r="E68" s="1" t="s">
        <v>491</v>
      </c>
    </row>
    <row r="69" spans="2:5">
      <c r="B69" s="1" t="s">
        <v>472</v>
      </c>
      <c r="C69" s="1" t="s">
        <v>399</v>
      </c>
      <c r="D69" s="14" t="s">
        <v>446</v>
      </c>
      <c r="E69" s="1" t="s">
        <v>491</v>
      </c>
    </row>
    <row r="70" spans="2:5">
      <c r="B70" s="1" t="s">
        <v>473</v>
      </c>
      <c r="C70" s="1" t="s">
        <v>448</v>
      </c>
      <c r="D70" s="14" t="s">
        <v>446</v>
      </c>
      <c r="E70" s="1" t="s">
        <v>483</v>
      </c>
    </row>
    <row r="71" spans="2:5">
      <c r="B71" s="1" t="s">
        <v>474</v>
      </c>
      <c r="C71" s="1" t="s">
        <v>449</v>
      </c>
      <c r="D71" s="14" t="s">
        <v>446</v>
      </c>
      <c r="E71" s="1" t="s">
        <v>483</v>
      </c>
    </row>
    <row r="72" spans="2:5">
      <c r="B72" s="1" t="s">
        <v>475</v>
      </c>
      <c r="C72" s="1" t="s">
        <v>450</v>
      </c>
      <c r="D72" s="14" t="s">
        <v>479</v>
      </c>
      <c r="E72" s="1" t="s">
        <v>492</v>
      </c>
    </row>
    <row r="73" spans="2:5">
      <c r="B73" s="1" t="s">
        <v>476</v>
      </c>
      <c r="C73" s="1" t="s">
        <v>451</v>
      </c>
      <c r="D73" s="14" t="s">
        <v>446</v>
      </c>
      <c r="E73" s="1" t="s">
        <v>493</v>
      </c>
    </row>
    <row r="74" spans="2:5">
      <c r="B74" s="1" t="s">
        <v>477</v>
      </c>
      <c r="C74" s="1" t="s">
        <v>452</v>
      </c>
      <c r="D74" s="14" t="s">
        <v>446</v>
      </c>
      <c r="E74" s="1" t="s">
        <v>1135</v>
      </c>
    </row>
    <row r="75" spans="2:5">
      <c r="B75" s="1" t="s">
        <v>478</v>
      </c>
      <c r="C75" s="1" t="s">
        <v>453</v>
      </c>
      <c r="D75" s="14" t="s">
        <v>446</v>
      </c>
      <c r="E75" s="1" t="s">
        <v>494</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topLeftCell="A64" zoomScale="85" zoomScaleNormal="85" zoomScaleSheetLayoutView="85" workbookViewId="0">
      <selection activeCell="D17" sqref="D17:G72"/>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69" t="s">
        <v>577</v>
      </c>
      <c r="B1" s="569"/>
      <c r="C1" s="569"/>
      <c r="D1" s="569"/>
      <c r="E1" s="569"/>
      <c r="F1" s="569"/>
      <c r="G1" s="569"/>
    </row>
    <row r="2" spans="1:7" ht="27.75" customHeight="1">
      <c r="A2" s="570" t="s">
        <v>153</v>
      </c>
      <c r="B2" s="570"/>
      <c r="C2" s="570"/>
      <c r="D2" s="570"/>
      <c r="E2" s="570"/>
      <c r="F2" s="570"/>
      <c r="G2" s="570"/>
    </row>
    <row r="3" spans="1:7" ht="15" customHeight="1">
      <c r="A3" s="571" t="s">
        <v>154</v>
      </c>
      <c r="B3" s="571"/>
      <c r="C3" s="571"/>
      <c r="D3" s="571"/>
      <c r="E3" s="571"/>
      <c r="F3" s="571"/>
      <c r="G3" s="571"/>
    </row>
    <row r="4" spans="1:7" ht="18.75" customHeight="1">
      <c r="A4" s="571"/>
      <c r="B4" s="571"/>
      <c r="C4" s="571"/>
      <c r="D4" s="571"/>
      <c r="E4" s="571"/>
      <c r="F4" s="571"/>
      <c r="G4" s="571"/>
    </row>
    <row r="5" spans="1:7">
      <c r="A5" s="572" t="s">
        <v>1188</v>
      </c>
      <c r="B5" s="572"/>
      <c r="C5" s="572"/>
      <c r="D5" s="572"/>
      <c r="E5" s="572"/>
      <c r="F5" s="572"/>
      <c r="G5" s="572"/>
    </row>
    <row r="6" spans="1:7">
      <c r="A6" s="253"/>
      <c r="B6" s="253"/>
      <c r="C6" s="253"/>
      <c r="D6" s="253"/>
      <c r="E6" s="253"/>
      <c r="F6" s="380"/>
      <c r="G6" s="145"/>
    </row>
    <row r="7" spans="1:7" ht="31.5" customHeight="1">
      <c r="A7" s="150" t="s">
        <v>435</v>
      </c>
      <c r="B7" s="573" t="s">
        <v>496</v>
      </c>
      <c r="C7" s="573"/>
      <c r="D7" s="573"/>
      <c r="E7" s="573"/>
      <c r="F7" s="573"/>
      <c r="G7" s="376"/>
    </row>
    <row r="8" spans="1:7" ht="15" customHeight="1">
      <c r="A8" s="148" t="s">
        <v>434</v>
      </c>
      <c r="B8" s="575" t="s">
        <v>497</v>
      </c>
      <c r="C8" s="576"/>
      <c r="D8" s="576"/>
      <c r="E8" s="576"/>
      <c r="F8" s="576"/>
      <c r="G8" s="377"/>
    </row>
    <row r="9" spans="1:7" ht="25.5" customHeight="1">
      <c r="A9" s="374" t="s">
        <v>500</v>
      </c>
      <c r="B9" s="573" t="s">
        <v>605</v>
      </c>
      <c r="C9" s="573"/>
      <c r="D9" s="573"/>
      <c r="E9" s="573"/>
      <c r="F9" s="573"/>
      <c r="G9" s="376"/>
    </row>
    <row r="10" spans="1:7" ht="24.75" customHeight="1">
      <c r="A10" s="378" t="s">
        <v>598</v>
      </c>
      <c r="B10" s="574" t="s">
        <v>526</v>
      </c>
      <c r="C10" s="574"/>
      <c r="D10" s="574"/>
      <c r="E10" s="574"/>
      <c r="F10" s="574"/>
      <c r="G10" s="375"/>
    </row>
    <row r="11" spans="1:7" ht="25.5" customHeight="1">
      <c r="A11" s="150" t="s">
        <v>502</v>
      </c>
      <c r="B11" s="573" t="s">
        <v>608</v>
      </c>
      <c r="C11" s="573"/>
      <c r="D11" s="573"/>
      <c r="E11" s="573"/>
      <c r="F11" s="573"/>
      <c r="G11" s="376"/>
    </row>
    <row r="12" spans="1:7" ht="21" customHeight="1">
      <c r="A12" s="138" t="s">
        <v>503</v>
      </c>
      <c r="B12" s="574" t="s">
        <v>609</v>
      </c>
      <c r="C12" s="574"/>
      <c r="D12" s="574"/>
      <c r="E12" s="574"/>
      <c r="F12" s="574"/>
      <c r="G12" s="375"/>
    </row>
    <row r="13" spans="1:7" ht="15" customHeight="1">
      <c r="A13" s="139" t="s">
        <v>155</v>
      </c>
      <c r="B13" s="573" t="s">
        <v>1187</v>
      </c>
      <c r="C13" s="573"/>
      <c r="D13" s="573"/>
      <c r="E13" s="573"/>
      <c r="F13" s="573"/>
      <c r="G13" s="376"/>
    </row>
    <row r="14" spans="1:7" ht="15" customHeight="1">
      <c r="A14" s="237" t="s">
        <v>156</v>
      </c>
      <c r="B14" s="568">
        <v>46307</v>
      </c>
      <c r="C14" s="568"/>
      <c r="D14" s="568"/>
      <c r="E14" s="568"/>
      <c r="F14" s="568"/>
      <c r="G14" s="277"/>
    </row>
    <row r="15" spans="1:7">
      <c r="A15" s="237"/>
      <c r="B15" s="237"/>
      <c r="C15" s="237"/>
      <c r="D15" s="237"/>
      <c r="E15" s="237"/>
      <c r="F15" s="380"/>
      <c r="G15" s="145"/>
    </row>
    <row r="16" spans="1:7" ht="35.25" customHeight="1">
      <c r="A16" s="580" t="s">
        <v>157</v>
      </c>
      <c r="B16" s="580" t="s">
        <v>158</v>
      </c>
      <c r="C16" s="580" t="s">
        <v>159</v>
      </c>
      <c r="D16" s="582" t="s">
        <v>1156</v>
      </c>
      <c r="E16" s="583"/>
      <c r="F16" s="582" t="s">
        <v>1149</v>
      </c>
      <c r="G16" s="583"/>
    </row>
    <row r="17" spans="1:7" ht="84.75" customHeight="1">
      <c r="A17" s="581"/>
      <c r="B17" s="581"/>
      <c r="C17" s="581"/>
      <c r="D17" s="225" t="s">
        <v>1189</v>
      </c>
      <c r="E17" s="225" t="s">
        <v>623</v>
      </c>
      <c r="F17" s="225" t="s">
        <v>1190</v>
      </c>
      <c r="G17" s="225" t="s">
        <v>623</v>
      </c>
    </row>
    <row r="18" spans="1:7" ht="39" customHeight="1">
      <c r="A18" s="194" t="s">
        <v>160</v>
      </c>
      <c r="B18" s="214" t="s">
        <v>16</v>
      </c>
      <c r="C18" s="214"/>
      <c r="D18" s="153">
        <v>-1979389438</v>
      </c>
      <c r="E18" s="153">
        <v>-1558110361</v>
      </c>
      <c r="F18" s="153">
        <v>17531698825</v>
      </c>
      <c r="G18" s="153">
        <v>23150838059</v>
      </c>
    </row>
    <row r="19" spans="1:7" ht="39" customHeight="1">
      <c r="A19" s="189" t="s">
        <v>624</v>
      </c>
      <c r="B19" s="147" t="s">
        <v>17</v>
      </c>
      <c r="C19" s="147"/>
      <c r="D19" s="158">
        <v>1151316000</v>
      </c>
      <c r="E19" s="158">
        <v>2155774000</v>
      </c>
      <c r="F19" s="158">
        <v>489617300</v>
      </c>
      <c r="G19" s="158">
        <v>1178560300</v>
      </c>
    </row>
    <row r="20" spans="1:7" ht="39" customHeight="1">
      <c r="A20" s="246" t="s">
        <v>625</v>
      </c>
      <c r="B20" s="160" t="s">
        <v>626</v>
      </c>
      <c r="C20" s="147"/>
      <c r="D20" s="158">
        <v>1151316000</v>
      </c>
      <c r="E20" s="158">
        <v>2155774000</v>
      </c>
      <c r="F20" s="158">
        <v>489617300</v>
      </c>
      <c r="G20" s="158">
        <v>1178560300</v>
      </c>
    </row>
    <row r="21" spans="1:7" ht="39" customHeight="1">
      <c r="A21" s="246" t="s">
        <v>627</v>
      </c>
      <c r="B21" s="160" t="s">
        <v>628</v>
      </c>
      <c r="C21" s="147"/>
      <c r="D21" s="158">
        <v>0</v>
      </c>
      <c r="E21" s="158">
        <v>0</v>
      </c>
      <c r="F21" s="154">
        <v>0</v>
      </c>
      <c r="G21" s="154">
        <v>0</v>
      </c>
    </row>
    <row r="22" spans="1:7" ht="39" customHeight="1">
      <c r="A22" s="189" t="s">
        <v>161</v>
      </c>
      <c r="B22" s="147" t="s">
        <v>18</v>
      </c>
      <c r="C22" s="147"/>
      <c r="D22" s="158">
        <v>963656262</v>
      </c>
      <c r="E22" s="158">
        <v>2477313839</v>
      </c>
      <c r="F22" s="158">
        <v>419020725</v>
      </c>
      <c r="G22" s="158">
        <v>1151031159</v>
      </c>
    </row>
    <row r="23" spans="1:7" ht="39" customHeight="1">
      <c r="A23" s="226" t="s">
        <v>579</v>
      </c>
      <c r="B23" s="162" t="s">
        <v>580</v>
      </c>
      <c r="C23" s="147"/>
      <c r="D23" s="158">
        <v>963656262</v>
      </c>
      <c r="E23" s="158">
        <v>2477313839</v>
      </c>
      <c r="F23" s="158">
        <v>419020725</v>
      </c>
      <c r="G23" s="158">
        <v>1151031159</v>
      </c>
    </row>
    <row r="24" spans="1:7" ht="43.5" customHeight="1">
      <c r="A24" s="161" t="s">
        <v>581</v>
      </c>
      <c r="B24" s="162" t="s">
        <v>582</v>
      </c>
      <c r="C24" s="147"/>
      <c r="D24" s="158">
        <v>0</v>
      </c>
      <c r="E24" s="158">
        <v>0</v>
      </c>
      <c r="F24" s="158">
        <v>0</v>
      </c>
      <c r="G24" s="158">
        <v>0</v>
      </c>
    </row>
    <row r="25" spans="1:7" s="13" customFormat="1" ht="39" customHeight="1">
      <c r="A25" s="211" t="s">
        <v>162</v>
      </c>
      <c r="B25" s="210" t="s">
        <v>27</v>
      </c>
      <c r="C25" s="210"/>
      <c r="D25" s="158">
        <v>-451004629</v>
      </c>
      <c r="E25" s="158">
        <v>3346964037</v>
      </c>
      <c r="F25" s="158">
        <v>6528016513</v>
      </c>
      <c r="G25" s="158">
        <v>14132069264</v>
      </c>
    </row>
    <row r="26" spans="1:7" s="13" customFormat="1" ht="39" customHeight="1">
      <c r="A26" s="211" t="s">
        <v>163</v>
      </c>
      <c r="B26" s="210" t="s">
        <v>28</v>
      </c>
      <c r="C26" s="210"/>
      <c r="D26" s="158">
        <v>-3643357071</v>
      </c>
      <c r="E26" s="158">
        <v>-9538162237</v>
      </c>
      <c r="F26" s="158">
        <v>10095044287</v>
      </c>
      <c r="G26" s="158">
        <v>6689177336</v>
      </c>
    </row>
    <row r="27" spans="1:7" ht="39" customHeight="1">
      <c r="A27" s="189" t="s">
        <v>164</v>
      </c>
      <c r="B27" s="147" t="s">
        <v>29</v>
      </c>
      <c r="C27" s="147"/>
      <c r="D27" s="158">
        <v>0</v>
      </c>
      <c r="E27" s="158">
        <v>0</v>
      </c>
      <c r="F27" s="158">
        <v>0</v>
      </c>
      <c r="G27" s="158">
        <v>0</v>
      </c>
    </row>
    <row r="28" spans="1:7" ht="39" customHeight="1">
      <c r="A28" s="189" t="s">
        <v>165</v>
      </c>
      <c r="B28" s="147" t="s">
        <v>30</v>
      </c>
      <c r="C28" s="147"/>
      <c r="D28" s="158">
        <v>0</v>
      </c>
      <c r="E28" s="158">
        <v>0</v>
      </c>
      <c r="F28" s="158">
        <v>0</v>
      </c>
      <c r="G28" s="158">
        <v>0</v>
      </c>
    </row>
    <row r="29" spans="1:7" ht="39" customHeight="1">
      <c r="A29" s="189" t="s">
        <v>166</v>
      </c>
      <c r="B29" s="147" t="s">
        <v>31</v>
      </c>
      <c r="C29" s="147"/>
      <c r="D29" s="158">
        <v>0</v>
      </c>
      <c r="E29" s="158">
        <v>0</v>
      </c>
      <c r="F29" s="158">
        <v>0</v>
      </c>
      <c r="G29" s="158">
        <v>0</v>
      </c>
    </row>
    <row r="30" spans="1:7" ht="61.5" customHeight="1">
      <c r="A30" s="189" t="s">
        <v>167</v>
      </c>
      <c r="B30" s="147" t="s">
        <v>32</v>
      </c>
      <c r="C30" s="147"/>
      <c r="D30" s="158">
        <v>0</v>
      </c>
      <c r="E30" s="158">
        <v>0</v>
      </c>
      <c r="F30" s="158">
        <v>0</v>
      </c>
      <c r="G30" s="158">
        <v>0</v>
      </c>
    </row>
    <row r="31" spans="1:7" ht="39" customHeight="1">
      <c r="A31" s="194" t="s">
        <v>168</v>
      </c>
      <c r="B31" s="214" t="s">
        <v>26</v>
      </c>
      <c r="C31" s="214"/>
      <c r="D31" s="153">
        <v>141983727</v>
      </c>
      <c r="E31" s="153">
        <v>684113931</v>
      </c>
      <c r="F31" s="153">
        <v>183089026</v>
      </c>
      <c r="G31" s="153">
        <v>437240953</v>
      </c>
    </row>
    <row r="32" spans="1:7" ht="39" customHeight="1">
      <c r="A32" s="189" t="s">
        <v>169</v>
      </c>
      <c r="B32" s="147" t="s">
        <v>25</v>
      </c>
      <c r="C32" s="147"/>
      <c r="D32" s="157">
        <v>141983727</v>
      </c>
      <c r="E32" s="157">
        <v>684113931</v>
      </c>
      <c r="F32" s="157">
        <v>183089026</v>
      </c>
      <c r="G32" s="157">
        <v>437240953</v>
      </c>
    </row>
    <row r="33" spans="1:7" ht="39" customHeight="1">
      <c r="A33" s="248" t="s">
        <v>170</v>
      </c>
      <c r="B33" s="147">
        <v>11.1</v>
      </c>
      <c r="C33" s="147"/>
      <c r="D33" s="158">
        <v>141983727</v>
      </c>
      <c r="E33" s="157">
        <v>684113931</v>
      </c>
      <c r="F33" s="158">
        <v>183089026</v>
      </c>
      <c r="G33" s="157">
        <v>437240953</v>
      </c>
    </row>
    <row r="34" spans="1:7" s="13" customFormat="1" ht="39" customHeight="1">
      <c r="A34" s="161" t="s">
        <v>171</v>
      </c>
      <c r="B34" s="210">
        <v>11.2</v>
      </c>
      <c r="C34" s="210"/>
      <c r="D34" s="158">
        <v>0</v>
      </c>
      <c r="E34" s="157">
        <v>0</v>
      </c>
      <c r="F34" s="158">
        <v>0</v>
      </c>
      <c r="G34" s="157">
        <v>0</v>
      </c>
    </row>
    <row r="35" spans="1:7" ht="39" customHeight="1">
      <c r="A35" s="189" t="s">
        <v>172</v>
      </c>
      <c r="B35" s="147" t="s">
        <v>24</v>
      </c>
      <c r="C35" s="147"/>
      <c r="D35" s="158">
        <v>0</v>
      </c>
      <c r="E35" s="157">
        <v>0</v>
      </c>
      <c r="F35" s="158">
        <v>0</v>
      </c>
      <c r="G35" s="157">
        <v>0</v>
      </c>
    </row>
    <row r="36" spans="1:7" ht="39" customHeight="1">
      <c r="A36" s="189" t="s">
        <v>173</v>
      </c>
      <c r="B36" s="147" t="s">
        <v>23</v>
      </c>
      <c r="C36" s="147"/>
      <c r="D36" s="158">
        <v>0</v>
      </c>
      <c r="E36" s="157">
        <v>0</v>
      </c>
      <c r="F36" s="158">
        <v>0</v>
      </c>
      <c r="G36" s="157">
        <v>0</v>
      </c>
    </row>
    <row r="37" spans="1:7" ht="48" customHeight="1">
      <c r="A37" s="189" t="s">
        <v>174</v>
      </c>
      <c r="B37" s="147" t="s">
        <v>22</v>
      </c>
      <c r="C37" s="147"/>
      <c r="D37" s="158">
        <v>0</v>
      </c>
      <c r="E37" s="157">
        <v>0</v>
      </c>
      <c r="F37" s="158">
        <v>0</v>
      </c>
      <c r="G37" s="157">
        <v>0</v>
      </c>
    </row>
    <row r="38" spans="1:7" ht="39" customHeight="1">
      <c r="A38" s="189" t="s">
        <v>175</v>
      </c>
      <c r="B38" s="147" t="s">
        <v>33</v>
      </c>
      <c r="C38" s="147"/>
      <c r="D38" s="158">
        <v>0</v>
      </c>
      <c r="E38" s="157">
        <v>0</v>
      </c>
      <c r="F38" s="158">
        <v>0</v>
      </c>
      <c r="G38" s="157">
        <v>0</v>
      </c>
    </row>
    <row r="39" spans="1:7" ht="39" customHeight="1">
      <c r="A39" s="194" t="s">
        <v>176</v>
      </c>
      <c r="B39" s="214" t="s">
        <v>34</v>
      </c>
      <c r="C39" s="214"/>
      <c r="D39" s="153">
        <v>748813079</v>
      </c>
      <c r="E39" s="153">
        <v>2304662678</v>
      </c>
      <c r="F39" s="153">
        <v>693587949</v>
      </c>
      <c r="G39" s="153">
        <v>1909311042</v>
      </c>
    </row>
    <row r="40" spans="1:7" ht="39" customHeight="1">
      <c r="A40" s="189" t="s">
        <v>177</v>
      </c>
      <c r="B40" s="147" t="s">
        <v>35</v>
      </c>
      <c r="C40" s="147"/>
      <c r="D40" s="158">
        <v>471201191</v>
      </c>
      <c r="E40" s="158">
        <v>1420949957</v>
      </c>
      <c r="F40" s="158">
        <v>432730834</v>
      </c>
      <c r="G40" s="158">
        <v>1151257154</v>
      </c>
    </row>
    <row r="41" spans="1:7" ht="39" customHeight="1">
      <c r="A41" s="211" t="s">
        <v>178</v>
      </c>
      <c r="B41" s="210" t="s">
        <v>37</v>
      </c>
      <c r="C41" s="210"/>
      <c r="D41" s="155">
        <v>91990530</v>
      </c>
      <c r="E41" s="158">
        <v>327898045</v>
      </c>
      <c r="F41" s="155">
        <v>103375017</v>
      </c>
      <c r="G41" s="158">
        <v>281558077</v>
      </c>
    </row>
    <row r="42" spans="1:7" ht="39" customHeight="1">
      <c r="A42" s="250" t="s">
        <v>179</v>
      </c>
      <c r="B42" s="147" t="s">
        <v>180</v>
      </c>
      <c r="C42" s="147"/>
      <c r="D42" s="158">
        <v>60000000</v>
      </c>
      <c r="E42" s="158">
        <v>180000000</v>
      </c>
      <c r="F42" s="158">
        <v>61870967</v>
      </c>
      <c r="G42" s="158">
        <v>181870967</v>
      </c>
    </row>
    <row r="43" spans="1:7" ht="39" customHeight="1">
      <c r="A43" s="250" t="s">
        <v>409</v>
      </c>
      <c r="B43" s="147" t="s">
        <v>181</v>
      </c>
      <c r="C43" s="147"/>
      <c r="D43" s="158">
        <v>28796746</v>
      </c>
      <c r="E43" s="158">
        <v>139022806</v>
      </c>
      <c r="F43" s="158">
        <v>39376649</v>
      </c>
      <c r="G43" s="158">
        <v>93414203</v>
      </c>
    </row>
    <row r="44" spans="1:7" ht="39" customHeight="1">
      <c r="A44" s="250" t="s">
        <v>530</v>
      </c>
      <c r="B44" s="147" t="s">
        <v>529</v>
      </c>
      <c r="C44" s="147"/>
      <c r="D44" s="158">
        <v>3193784</v>
      </c>
      <c r="E44" s="158">
        <v>8875239</v>
      </c>
      <c r="F44" s="158">
        <v>2127401</v>
      </c>
      <c r="G44" s="158">
        <v>6272907</v>
      </c>
    </row>
    <row r="45" spans="1:7" ht="39" customHeight="1">
      <c r="A45" s="189" t="s">
        <v>182</v>
      </c>
      <c r="B45" s="147" t="s">
        <v>38</v>
      </c>
      <c r="C45" s="147"/>
      <c r="D45" s="158">
        <v>16500000</v>
      </c>
      <c r="E45" s="158">
        <v>49500000</v>
      </c>
      <c r="F45" s="158">
        <v>16500000</v>
      </c>
      <c r="G45" s="158">
        <v>49500000</v>
      </c>
    </row>
    <row r="46" spans="1:7" ht="39" customHeight="1">
      <c r="A46" s="189" t="s">
        <v>183</v>
      </c>
      <c r="B46" s="147" t="s">
        <v>39</v>
      </c>
      <c r="C46" s="147"/>
      <c r="D46" s="158">
        <v>49500000</v>
      </c>
      <c r="E46" s="158">
        <v>148500000</v>
      </c>
      <c r="F46" s="158">
        <v>49500000</v>
      </c>
      <c r="G46" s="158">
        <v>148500000</v>
      </c>
    </row>
    <row r="47" spans="1:7" s="13" customFormat="1" ht="39" customHeight="1">
      <c r="A47" s="211" t="s">
        <v>184</v>
      </c>
      <c r="B47" s="210" t="s">
        <v>40</v>
      </c>
      <c r="C47" s="210"/>
      <c r="D47" s="158">
        <v>39600000</v>
      </c>
      <c r="E47" s="158">
        <v>118800000</v>
      </c>
      <c r="F47" s="158">
        <v>39600000</v>
      </c>
      <c r="G47" s="158">
        <v>118800000</v>
      </c>
    </row>
    <row r="48" spans="1:7" ht="39" customHeight="1">
      <c r="A48" s="189" t="s">
        <v>185</v>
      </c>
      <c r="B48" s="198" t="s">
        <v>41</v>
      </c>
      <c r="C48" s="147"/>
      <c r="D48" s="158">
        <v>0</v>
      </c>
      <c r="E48" s="158">
        <v>0</v>
      </c>
      <c r="F48" s="158">
        <v>0</v>
      </c>
      <c r="G48" s="158">
        <v>0</v>
      </c>
    </row>
    <row r="49" spans="1:7" ht="39" customHeight="1">
      <c r="A49" s="189" t="s">
        <v>186</v>
      </c>
      <c r="B49" s="198" t="s">
        <v>42</v>
      </c>
      <c r="C49" s="147"/>
      <c r="D49" s="158">
        <v>0</v>
      </c>
      <c r="E49" s="158">
        <v>0</v>
      </c>
      <c r="F49" s="158">
        <v>0</v>
      </c>
      <c r="G49" s="158">
        <v>0</v>
      </c>
    </row>
    <row r="50" spans="1:7" ht="39" customHeight="1">
      <c r="A50" s="189" t="s">
        <v>187</v>
      </c>
      <c r="B50" s="198" t="s">
        <v>43</v>
      </c>
      <c r="C50" s="147"/>
      <c r="D50" s="158">
        <v>30246564</v>
      </c>
      <c r="E50" s="158">
        <v>89753392</v>
      </c>
      <c r="F50" s="158">
        <v>30246564</v>
      </c>
      <c r="G50" s="158">
        <v>89753392</v>
      </c>
    </row>
    <row r="51" spans="1:7" ht="39" customHeight="1">
      <c r="A51" s="189" t="s">
        <v>188</v>
      </c>
      <c r="B51" s="198" t="s">
        <v>44</v>
      </c>
      <c r="C51" s="147"/>
      <c r="D51" s="158">
        <v>0</v>
      </c>
      <c r="E51" s="158">
        <v>0</v>
      </c>
      <c r="F51" s="158">
        <v>0</v>
      </c>
      <c r="G51" s="158">
        <v>0</v>
      </c>
    </row>
    <row r="52" spans="1:7" ht="39" customHeight="1">
      <c r="A52" s="211" t="s">
        <v>189</v>
      </c>
      <c r="B52" s="156" t="s">
        <v>36</v>
      </c>
      <c r="C52" s="210"/>
      <c r="D52" s="155">
        <v>49774794</v>
      </c>
      <c r="E52" s="158">
        <v>149261284</v>
      </c>
      <c r="F52" s="155">
        <v>21635534</v>
      </c>
      <c r="G52" s="158">
        <v>69942419</v>
      </c>
    </row>
    <row r="53" spans="1:7" ht="39" customHeight="1">
      <c r="A53" s="248" t="s">
        <v>190</v>
      </c>
      <c r="B53" s="149" t="s">
        <v>413</v>
      </c>
      <c r="C53" s="147"/>
      <c r="D53" s="158">
        <v>45000000</v>
      </c>
      <c r="E53" s="158">
        <v>135000000</v>
      </c>
      <c r="F53" s="158">
        <v>18000000</v>
      </c>
      <c r="G53" s="158">
        <v>54000000</v>
      </c>
    </row>
    <row r="54" spans="1:7" ht="39" customHeight="1">
      <c r="A54" s="248" t="s">
        <v>191</v>
      </c>
      <c r="B54" s="149" t="s">
        <v>414</v>
      </c>
      <c r="C54" s="147"/>
      <c r="D54" s="158">
        <v>0</v>
      </c>
      <c r="E54" s="158">
        <v>0</v>
      </c>
      <c r="F54" s="158">
        <v>0</v>
      </c>
      <c r="G54" s="158">
        <v>0</v>
      </c>
    </row>
    <row r="55" spans="1:7" ht="39" customHeight="1">
      <c r="A55" s="248" t="s">
        <v>192</v>
      </c>
      <c r="B55" s="149" t="s">
        <v>415</v>
      </c>
      <c r="C55" s="147"/>
      <c r="D55" s="158">
        <v>0</v>
      </c>
      <c r="E55" s="158">
        <v>0</v>
      </c>
      <c r="F55" s="158">
        <v>0</v>
      </c>
      <c r="G55" s="158">
        <v>0</v>
      </c>
    </row>
    <row r="56" spans="1:7" ht="39" customHeight="1">
      <c r="A56" s="248" t="s">
        <v>411</v>
      </c>
      <c r="B56" s="149" t="s">
        <v>416</v>
      </c>
      <c r="C56" s="147"/>
      <c r="D56" s="158">
        <v>0</v>
      </c>
      <c r="E56" s="158">
        <v>0</v>
      </c>
      <c r="F56" s="158">
        <v>0</v>
      </c>
      <c r="G56" s="158">
        <v>0</v>
      </c>
    </row>
    <row r="57" spans="1:7" ht="39" customHeight="1">
      <c r="A57" s="248" t="s">
        <v>410</v>
      </c>
      <c r="B57" s="149" t="s">
        <v>417</v>
      </c>
      <c r="C57" s="147"/>
      <c r="D57" s="158">
        <v>0</v>
      </c>
      <c r="E57" s="158">
        <v>0</v>
      </c>
      <c r="F57" s="158">
        <v>0</v>
      </c>
      <c r="G57" s="158">
        <v>0</v>
      </c>
    </row>
    <row r="58" spans="1:7" ht="39" customHeight="1">
      <c r="A58" s="248" t="s">
        <v>412</v>
      </c>
      <c r="B58" s="149" t="s">
        <v>418</v>
      </c>
      <c r="C58" s="147"/>
      <c r="D58" s="158">
        <v>0</v>
      </c>
      <c r="E58" s="158">
        <v>0</v>
      </c>
      <c r="F58" s="158">
        <v>0</v>
      </c>
      <c r="G58" s="158">
        <v>0</v>
      </c>
    </row>
    <row r="59" spans="1:7" ht="39" customHeight="1">
      <c r="A59" s="248" t="s">
        <v>424</v>
      </c>
      <c r="B59" s="149" t="s">
        <v>419</v>
      </c>
      <c r="C59" s="147"/>
      <c r="D59" s="158">
        <v>1260294</v>
      </c>
      <c r="E59" s="158">
        <v>3739784</v>
      </c>
      <c r="F59" s="158">
        <v>1270534</v>
      </c>
      <c r="G59" s="158">
        <v>6229419</v>
      </c>
    </row>
    <row r="60" spans="1:7" ht="39" customHeight="1">
      <c r="A60" s="248" t="s">
        <v>194</v>
      </c>
      <c r="B60" s="149" t="s">
        <v>420</v>
      </c>
      <c r="C60" s="147"/>
      <c r="D60" s="158">
        <v>3514500</v>
      </c>
      <c r="E60" s="158">
        <v>10521500</v>
      </c>
      <c r="F60" s="158">
        <v>2365000</v>
      </c>
      <c r="G60" s="158">
        <v>8063000</v>
      </c>
    </row>
    <row r="61" spans="1:7" ht="39" customHeight="1">
      <c r="A61" s="248" t="s">
        <v>193</v>
      </c>
      <c r="B61" s="149" t="s">
        <v>421</v>
      </c>
      <c r="C61" s="147"/>
      <c r="D61" s="158">
        <v>0</v>
      </c>
      <c r="E61" s="158">
        <v>0</v>
      </c>
      <c r="F61" s="158">
        <v>0</v>
      </c>
      <c r="G61" s="158">
        <v>0</v>
      </c>
    </row>
    <row r="62" spans="1:7" ht="39" customHeight="1">
      <c r="A62" s="161" t="s">
        <v>600</v>
      </c>
      <c r="B62" s="156" t="s">
        <v>422</v>
      </c>
      <c r="C62" s="210"/>
      <c r="D62" s="155">
        <v>0</v>
      </c>
      <c r="E62" s="158">
        <v>0</v>
      </c>
      <c r="F62" s="155">
        <v>0</v>
      </c>
      <c r="G62" s="158">
        <v>0</v>
      </c>
    </row>
    <row r="63" spans="1:7" ht="39" customHeight="1">
      <c r="A63" s="248" t="s">
        <v>195</v>
      </c>
      <c r="B63" s="149" t="s">
        <v>601</v>
      </c>
      <c r="C63" s="147"/>
      <c r="D63" s="155">
        <v>0</v>
      </c>
      <c r="E63" s="158">
        <v>0</v>
      </c>
      <c r="F63" s="155">
        <v>0</v>
      </c>
      <c r="G63" s="158">
        <v>1650000</v>
      </c>
    </row>
    <row r="64" spans="1:7" ht="49.5" customHeight="1">
      <c r="A64" s="194" t="s">
        <v>196</v>
      </c>
      <c r="B64" s="151" t="s">
        <v>45</v>
      </c>
      <c r="C64" s="214"/>
      <c r="D64" s="153">
        <v>-2870186244</v>
      </c>
      <c r="E64" s="153">
        <v>-4546886970</v>
      </c>
      <c r="F64" s="153">
        <v>16655021850</v>
      </c>
      <c r="G64" s="153">
        <v>20804286064</v>
      </c>
    </row>
    <row r="65" spans="1:7" ht="39" customHeight="1">
      <c r="A65" s="194" t="s">
        <v>208</v>
      </c>
      <c r="B65" s="151" t="s">
        <v>46</v>
      </c>
      <c r="C65" s="214"/>
      <c r="D65" s="152">
        <v>0</v>
      </c>
      <c r="E65" s="153">
        <v>0</v>
      </c>
      <c r="F65" s="152">
        <v>0</v>
      </c>
      <c r="G65" s="153">
        <v>0</v>
      </c>
    </row>
    <row r="66" spans="1:7" ht="39" customHeight="1">
      <c r="A66" s="189" t="s">
        <v>197</v>
      </c>
      <c r="B66" s="147" t="s">
        <v>47</v>
      </c>
      <c r="C66" s="147"/>
      <c r="D66" s="158">
        <v>0</v>
      </c>
      <c r="E66" s="158">
        <v>0</v>
      </c>
      <c r="F66" s="158">
        <v>0</v>
      </c>
      <c r="G66" s="158">
        <v>0</v>
      </c>
    </row>
    <row r="67" spans="1:7" ht="39" customHeight="1">
      <c r="A67" s="189" t="s">
        <v>198</v>
      </c>
      <c r="B67" s="147" t="s">
        <v>48</v>
      </c>
      <c r="C67" s="147"/>
      <c r="D67" s="158">
        <v>0</v>
      </c>
      <c r="E67" s="158">
        <v>0</v>
      </c>
      <c r="F67" s="158">
        <v>0</v>
      </c>
      <c r="G67" s="158">
        <v>0</v>
      </c>
    </row>
    <row r="68" spans="1:7" ht="48" customHeight="1">
      <c r="A68" s="194" t="s">
        <v>199</v>
      </c>
      <c r="B68" s="151" t="s">
        <v>21</v>
      </c>
      <c r="C68" s="214"/>
      <c r="D68" s="153">
        <v>-2870186244</v>
      </c>
      <c r="E68" s="153">
        <v>-4546886970</v>
      </c>
      <c r="F68" s="153">
        <v>16655021850</v>
      </c>
      <c r="G68" s="153">
        <v>20804286064</v>
      </c>
    </row>
    <row r="69" spans="1:7" ht="39" customHeight="1">
      <c r="A69" s="189" t="s">
        <v>200</v>
      </c>
      <c r="B69" s="147" t="s">
        <v>20</v>
      </c>
      <c r="C69" s="147"/>
      <c r="D69" s="155">
        <v>773170827</v>
      </c>
      <c r="E69" s="155">
        <v>4991275267</v>
      </c>
      <c r="F69" s="158">
        <v>6559977563</v>
      </c>
      <c r="G69" s="155">
        <v>14115108728</v>
      </c>
    </row>
    <row r="70" spans="1:7" ht="39" customHeight="1">
      <c r="A70" s="189" t="s">
        <v>201</v>
      </c>
      <c r="B70" s="147" t="s">
        <v>19</v>
      </c>
      <c r="C70" s="147"/>
      <c r="D70" s="155">
        <v>-3643357071</v>
      </c>
      <c r="E70" s="155">
        <v>-9538162237</v>
      </c>
      <c r="F70" s="158">
        <v>10095044287</v>
      </c>
      <c r="G70" s="155">
        <v>6689177336</v>
      </c>
    </row>
    <row r="71" spans="1:7" ht="39" customHeight="1">
      <c r="A71" s="194" t="s">
        <v>202</v>
      </c>
      <c r="B71" s="151" t="s">
        <v>49</v>
      </c>
      <c r="C71" s="214"/>
      <c r="D71" s="152"/>
      <c r="E71" s="152"/>
      <c r="F71" s="152"/>
      <c r="G71" s="152"/>
    </row>
    <row r="72" spans="1:7" ht="49.5" customHeight="1">
      <c r="A72" s="194" t="s">
        <v>203</v>
      </c>
      <c r="B72" s="151" t="s">
        <v>50</v>
      </c>
      <c r="C72" s="214"/>
      <c r="D72" s="153">
        <v>-2870186244</v>
      </c>
      <c r="E72" s="153">
        <v>-4546886970</v>
      </c>
      <c r="F72" s="153">
        <v>16655021850</v>
      </c>
      <c r="G72" s="153">
        <v>20804286064</v>
      </c>
    </row>
    <row r="73" spans="1:7">
      <c r="A73" s="146"/>
      <c r="B73" s="146"/>
      <c r="C73" s="146"/>
      <c r="D73" s="381"/>
      <c r="E73" s="475"/>
      <c r="F73" s="381"/>
      <c r="G73" s="146"/>
    </row>
    <row r="74" spans="1:7">
      <c r="A74" s="237"/>
      <c r="B74" s="237"/>
      <c r="C74" s="237"/>
      <c r="D74" s="237"/>
      <c r="E74" s="237"/>
      <c r="F74" s="237"/>
      <c r="G74" s="237"/>
    </row>
    <row r="75" spans="1:7">
      <c r="A75" s="237"/>
      <c r="B75" s="237"/>
      <c r="C75" s="237"/>
      <c r="D75" s="140"/>
      <c r="E75" s="140"/>
      <c r="F75" s="237"/>
      <c r="G75" s="237"/>
    </row>
    <row r="76" spans="1:7" ht="16.5" customHeight="1">
      <c r="A76" s="584" t="s">
        <v>573</v>
      </c>
      <c r="B76" s="584"/>
      <c r="C76" s="584"/>
      <c r="D76" s="584"/>
      <c r="E76" s="584"/>
      <c r="F76" s="584"/>
      <c r="G76" s="584"/>
    </row>
    <row r="77" spans="1:7">
      <c r="A77" s="141"/>
      <c r="B77" s="142"/>
      <c r="C77" s="237"/>
      <c r="D77" s="380"/>
      <c r="E77" s="141"/>
      <c r="F77" s="237"/>
      <c r="G77" s="237"/>
    </row>
    <row r="78" spans="1:7">
      <c r="A78" s="143"/>
      <c r="B78" s="143"/>
      <c r="C78" s="237"/>
      <c r="D78" s="380"/>
      <c r="E78" s="382"/>
      <c r="F78" s="380"/>
      <c r="G78" s="145"/>
    </row>
    <row r="79" spans="1:7" ht="15">
      <c r="A79" s="159" t="s">
        <v>574</v>
      </c>
      <c r="B79" s="143"/>
      <c r="C79" s="237"/>
      <c r="D79" s="380"/>
      <c r="E79" s="577" t="s">
        <v>575</v>
      </c>
      <c r="F79" s="577"/>
      <c r="G79" s="145"/>
    </row>
    <row r="80" spans="1:7">
      <c r="A80" s="143"/>
      <c r="B80" s="143"/>
      <c r="C80" s="237"/>
      <c r="D80" s="380"/>
      <c r="E80" s="382"/>
      <c r="F80" s="380"/>
      <c r="G80" s="145"/>
    </row>
    <row r="81" spans="1:7">
      <c r="A81" s="143"/>
      <c r="B81" s="143"/>
      <c r="C81" s="237"/>
      <c r="D81" s="380"/>
      <c r="E81" s="382"/>
      <c r="F81" s="380"/>
      <c r="G81" s="145"/>
    </row>
    <row r="82" spans="1:7">
      <c r="A82" s="143"/>
      <c r="B82" s="143"/>
      <c r="C82" s="237"/>
      <c r="D82" s="380"/>
      <c r="E82" s="382"/>
      <c r="F82" s="380"/>
      <c r="G82" s="145"/>
    </row>
    <row r="83" spans="1:7">
      <c r="A83" s="143"/>
      <c r="B83" s="143"/>
      <c r="C83" s="237"/>
      <c r="D83" s="380"/>
      <c r="E83" s="382"/>
      <c r="F83" s="380"/>
      <c r="G83" s="145"/>
    </row>
    <row r="84" spans="1:7">
      <c r="A84" s="143"/>
      <c r="B84" s="143"/>
      <c r="C84" s="237"/>
      <c r="D84" s="380"/>
      <c r="E84" s="382"/>
      <c r="F84" s="380"/>
      <c r="G84" s="145"/>
    </row>
    <row r="85" spans="1:7">
      <c r="A85" s="143"/>
      <c r="B85" s="143"/>
      <c r="C85" s="237"/>
      <c r="D85" s="380"/>
      <c r="E85" s="382"/>
      <c r="F85" s="380"/>
      <c r="G85" s="145"/>
    </row>
    <row r="86" spans="1:7">
      <c r="A86" s="143"/>
      <c r="B86" s="143"/>
      <c r="C86" s="237"/>
      <c r="D86" s="380"/>
      <c r="E86" s="382"/>
      <c r="F86" s="380"/>
      <c r="G86" s="145"/>
    </row>
    <row r="87" spans="1:7">
      <c r="A87" s="143"/>
      <c r="B87" s="143"/>
      <c r="C87" s="237"/>
      <c r="D87" s="380"/>
      <c r="E87" s="382"/>
      <c r="F87" s="380"/>
      <c r="G87" s="145"/>
    </row>
    <row r="88" spans="1:7">
      <c r="A88" s="143"/>
      <c r="B88" s="143"/>
      <c r="C88" s="237"/>
      <c r="D88" s="380"/>
      <c r="E88" s="382"/>
      <c r="F88" s="380"/>
      <c r="G88" s="145"/>
    </row>
    <row r="89" spans="1:7">
      <c r="A89" s="143"/>
      <c r="B89" s="143"/>
      <c r="C89" s="237"/>
      <c r="D89" s="380"/>
      <c r="E89" s="382"/>
      <c r="F89" s="380"/>
      <c r="G89" s="145"/>
    </row>
    <row r="90" spans="1:7" ht="16.5" customHeight="1">
      <c r="A90" s="218" t="s">
        <v>1136</v>
      </c>
      <c r="B90" s="201"/>
      <c r="C90" s="238"/>
      <c r="D90" s="578" t="s">
        <v>1155</v>
      </c>
      <c r="E90" s="578"/>
      <c r="F90" s="579" t="s">
        <v>664</v>
      </c>
      <c r="G90" s="579"/>
    </row>
    <row r="91" spans="1:7" ht="14.25" customHeight="1">
      <c r="A91" s="218" t="s">
        <v>889</v>
      </c>
      <c r="B91" s="201"/>
      <c r="C91" s="238"/>
      <c r="D91" s="578" t="s">
        <v>576</v>
      </c>
      <c r="E91" s="578"/>
      <c r="F91" s="516" t="s">
        <v>884</v>
      </c>
      <c r="G91" s="219"/>
    </row>
    <row r="92" spans="1:7">
      <c r="A92" s="144"/>
      <c r="B92" s="144"/>
      <c r="C92" s="141"/>
      <c r="D92" s="141"/>
      <c r="E92" s="144"/>
      <c r="F92" s="144"/>
      <c r="G92" s="144"/>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T124"/>
  <sheetViews>
    <sheetView topLeftCell="A73" zoomScale="85" zoomScaleNormal="85" zoomScaleSheetLayoutView="85" workbookViewId="0">
      <selection activeCell="D16" sqref="D16:E87"/>
    </sheetView>
  </sheetViews>
  <sheetFormatPr defaultColWidth="9.140625"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 width="9.140625" style="101"/>
    <col min="17" max="17" width="14.7109375" style="101" bestFit="1" customWidth="1"/>
    <col min="18" max="18" width="16.7109375" style="101" bestFit="1" customWidth="1"/>
    <col min="19" max="16384" width="9.140625" style="101"/>
  </cols>
  <sheetData>
    <row r="1" spans="1:15" ht="27" customHeight="1">
      <c r="A1" s="569" t="s">
        <v>578</v>
      </c>
      <c r="B1" s="569"/>
      <c r="C1" s="569"/>
      <c r="D1" s="569"/>
      <c r="E1" s="569"/>
      <c r="F1" s="278"/>
      <c r="G1" s="278"/>
      <c r="H1" s="278"/>
      <c r="I1" s="278"/>
      <c r="J1" s="278"/>
      <c r="K1" s="278"/>
      <c r="L1" s="278"/>
      <c r="M1" s="100"/>
    </row>
    <row r="2" spans="1:15" ht="35.25" customHeight="1">
      <c r="A2" s="570" t="s">
        <v>153</v>
      </c>
      <c r="B2" s="570"/>
      <c r="C2" s="570"/>
      <c r="D2" s="570"/>
      <c r="E2" s="570"/>
      <c r="F2" s="279"/>
      <c r="G2" s="279"/>
      <c r="H2" s="279"/>
      <c r="I2" s="279"/>
      <c r="J2" s="279"/>
      <c r="K2" s="279"/>
      <c r="L2" s="279"/>
      <c r="M2" s="64"/>
    </row>
    <row r="3" spans="1:15" ht="15" customHeight="1">
      <c r="A3" s="571" t="s">
        <v>209</v>
      </c>
      <c r="B3" s="571"/>
      <c r="C3" s="571"/>
      <c r="D3" s="571"/>
      <c r="E3" s="571"/>
      <c r="F3" s="280"/>
      <c r="G3" s="280"/>
      <c r="H3" s="280"/>
      <c r="I3" s="280"/>
      <c r="J3" s="280"/>
      <c r="K3" s="280"/>
      <c r="L3" s="280"/>
      <c r="M3" s="65"/>
    </row>
    <row r="4" spans="1:15" ht="19.5" customHeight="1">
      <c r="A4" s="571"/>
      <c r="B4" s="571"/>
      <c r="C4" s="571"/>
      <c r="D4" s="571"/>
      <c r="E4" s="571"/>
      <c r="F4" s="280"/>
      <c r="G4" s="280"/>
      <c r="H4" s="280"/>
      <c r="I4" s="280"/>
      <c r="J4" s="280"/>
      <c r="K4" s="280"/>
      <c r="L4" s="280"/>
      <c r="M4" s="65"/>
    </row>
    <row r="5" spans="1:15">
      <c r="A5" s="572" t="str">
        <f>+'Tong quat'!C1</f>
        <v>Tại ngày 30 tháng 09 năm 2026/As at 30 September 2026</v>
      </c>
      <c r="B5" s="572"/>
      <c r="C5" s="572"/>
      <c r="D5" s="572"/>
      <c r="E5" s="572"/>
      <c r="F5" s="253"/>
      <c r="G5" s="253"/>
      <c r="H5" s="253"/>
      <c r="I5" s="253"/>
      <c r="J5" s="253"/>
      <c r="K5" s="253"/>
      <c r="L5" s="253"/>
      <c r="M5" s="66"/>
    </row>
    <row r="6" spans="1:15">
      <c r="A6" s="253"/>
      <c r="B6" s="253"/>
      <c r="C6" s="253"/>
      <c r="D6" s="253"/>
      <c r="E6" s="253"/>
      <c r="F6" s="253"/>
      <c r="G6" s="253"/>
      <c r="H6" s="253"/>
      <c r="I6" s="253"/>
      <c r="J6" s="253"/>
      <c r="K6" s="253"/>
      <c r="L6" s="253"/>
      <c r="M6" s="66"/>
    </row>
    <row r="7" spans="1:15" ht="13.5" customHeight="1">
      <c r="A7" s="203" t="s">
        <v>435</v>
      </c>
      <c r="B7" s="585" t="s">
        <v>496</v>
      </c>
      <c r="C7" s="585"/>
      <c r="D7" s="585"/>
      <c r="E7" s="585"/>
      <c r="F7" s="281"/>
      <c r="G7" s="281"/>
      <c r="H7" s="281"/>
      <c r="I7" s="281"/>
      <c r="J7" s="281"/>
      <c r="K7" s="281"/>
      <c r="L7" s="281"/>
      <c r="M7" s="68"/>
    </row>
    <row r="8" spans="1:15" ht="13.5" customHeight="1">
      <c r="A8" s="206" t="s">
        <v>434</v>
      </c>
      <c r="B8" s="588" t="s">
        <v>497</v>
      </c>
      <c r="C8" s="588"/>
      <c r="D8" s="588"/>
      <c r="E8" s="588"/>
      <c r="F8" s="282"/>
      <c r="G8" s="282"/>
      <c r="H8" s="282"/>
      <c r="I8" s="282"/>
      <c r="J8" s="282"/>
      <c r="K8" s="282"/>
      <c r="L8" s="282"/>
      <c r="M8" s="68"/>
    </row>
    <row r="9" spans="1:15" ht="13.5" customHeight="1">
      <c r="A9" s="203" t="s">
        <v>500</v>
      </c>
      <c r="B9" s="585" t="s">
        <v>605</v>
      </c>
      <c r="C9" s="585"/>
      <c r="D9" s="585"/>
      <c r="E9" s="585"/>
      <c r="F9" s="281"/>
      <c r="G9" s="281"/>
      <c r="H9" s="281"/>
      <c r="I9" s="281"/>
      <c r="J9" s="281"/>
      <c r="K9" s="281"/>
      <c r="L9" s="281"/>
      <c r="M9" s="67"/>
    </row>
    <row r="10" spans="1:15" ht="13.5" customHeight="1">
      <c r="A10" s="204" t="s">
        <v>598</v>
      </c>
      <c r="B10" s="588" t="s">
        <v>526</v>
      </c>
      <c r="C10" s="588"/>
      <c r="D10" s="588"/>
      <c r="E10" s="588"/>
      <c r="F10" s="282"/>
      <c r="G10" s="282"/>
      <c r="H10" s="282"/>
      <c r="I10" s="282"/>
      <c r="J10" s="282"/>
      <c r="K10" s="282"/>
      <c r="L10" s="282"/>
      <c r="M10" s="67"/>
    </row>
    <row r="11" spans="1:15" ht="13.5" customHeight="1">
      <c r="A11" s="203" t="s">
        <v>502</v>
      </c>
      <c r="B11" s="585" t="s">
        <v>608</v>
      </c>
      <c r="C11" s="585"/>
      <c r="D11" s="585"/>
      <c r="E11" s="585"/>
      <c r="F11" s="281"/>
      <c r="G11" s="281"/>
      <c r="H11" s="281"/>
      <c r="I11" s="281"/>
      <c r="J11" s="281"/>
      <c r="K11" s="281"/>
      <c r="L11" s="281"/>
      <c r="M11" s="68"/>
    </row>
    <row r="12" spans="1:15" ht="13.5" customHeight="1">
      <c r="A12" s="205" t="s">
        <v>503</v>
      </c>
      <c r="B12" s="588" t="s">
        <v>609</v>
      </c>
      <c r="C12" s="588"/>
      <c r="D12" s="588"/>
      <c r="E12" s="588"/>
      <c r="F12" s="282"/>
      <c r="G12" s="282"/>
      <c r="H12" s="282"/>
      <c r="I12" s="282"/>
      <c r="J12" s="282"/>
      <c r="K12" s="282"/>
      <c r="L12" s="282"/>
      <c r="M12" s="68"/>
    </row>
    <row r="13" spans="1:15" ht="13.5" customHeight="1">
      <c r="A13" s="281" t="s">
        <v>155</v>
      </c>
      <c r="B13" s="585" t="str">
        <f>BCThuNhap_06203!B13</f>
        <v>Ngày 12 tháng 10 năm 2026</v>
      </c>
      <c r="C13" s="585"/>
      <c r="D13" s="585"/>
      <c r="E13" s="585"/>
      <c r="F13" s="281"/>
      <c r="G13" s="281"/>
      <c r="H13" s="281"/>
      <c r="I13" s="281"/>
      <c r="J13" s="281"/>
      <c r="K13" s="281"/>
      <c r="L13" s="281"/>
      <c r="M13" s="67"/>
    </row>
    <row r="14" spans="1:15" ht="13.5" customHeight="1">
      <c r="A14" s="207" t="s">
        <v>156</v>
      </c>
      <c r="B14" s="568">
        <f>BCThuNhap_06203!B14</f>
        <v>46307</v>
      </c>
      <c r="C14" s="568"/>
      <c r="D14" s="568"/>
      <c r="E14" s="568"/>
      <c r="F14" s="277"/>
      <c r="G14" s="277"/>
      <c r="H14" s="277"/>
      <c r="I14" s="277"/>
      <c r="J14" s="277"/>
      <c r="K14" s="277"/>
      <c r="L14" s="277"/>
      <c r="M14" s="69"/>
    </row>
    <row r="15" spans="1:15">
      <c r="A15"/>
      <c r="B15"/>
      <c r="C15"/>
      <c r="D15"/>
      <c r="E15"/>
      <c r="F15"/>
      <c r="G15"/>
      <c r="H15"/>
      <c r="I15"/>
      <c r="J15"/>
      <c r="K15"/>
      <c r="L15"/>
    </row>
    <row r="16" spans="1:15" s="61" customFormat="1" ht="39.75" customHeight="1">
      <c r="A16" s="225" t="s">
        <v>157</v>
      </c>
      <c r="B16" s="225" t="s">
        <v>158</v>
      </c>
      <c r="C16" s="212" t="s">
        <v>159</v>
      </c>
      <c r="D16" s="212" t="s">
        <v>1191</v>
      </c>
      <c r="E16" s="212" t="s">
        <v>1171</v>
      </c>
      <c r="F16" s="81"/>
      <c r="G16" s="81"/>
      <c r="H16" s="81"/>
      <c r="I16" s="81" t="s">
        <v>603</v>
      </c>
      <c r="J16" s="81"/>
      <c r="K16" s="81"/>
      <c r="L16" s="81"/>
      <c r="M16" s="70"/>
      <c r="N16" s="69"/>
      <c r="O16" s="62"/>
    </row>
    <row r="17" spans="1:18" s="61" customFormat="1" ht="30" customHeight="1">
      <c r="A17" s="194" t="s">
        <v>259</v>
      </c>
      <c r="B17" s="194"/>
      <c r="C17" s="195"/>
      <c r="D17" s="195"/>
      <c r="E17" s="195"/>
      <c r="F17" s="82"/>
      <c r="G17" s="82"/>
      <c r="H17" s="82"/>
      <c r="I17" s="82"/>
      <c r="J17" s="82"/>
      <c r="K17" s="82"/>
      <c r="L17" s="82"/>
      <c r="M17" s="71"/>
      <c r="N17" s="69"/>
      <c r="O17" s="62"/>
    </row>
    <row r="18" spans="1:18" s="61" customFormat="1" ht="39" customHeight="1">
      <c r="A18" s="211" t="s">
        <v>260</v>
      </c>
      <c r="B18" s="213" t="s">
        <v>0</v>
      </c>
      <c r="C18" s="209"/>
      <c r="D18" s="232">
        <v>12057506543</v>
      </c>
      <c r="E18" s="232">
        <v>9446760417</v>
      </c>
      <c r="F18" s="83"/>
      <c r="G18" s="83"/>
      <c r="H18" s="83"/>
      <c r="I18" s="83">
        <v>29799258648</v>
      </c>
      <c r="J18" s="83">
        <v>729768413</v>
      </c>
      <c r="K18" s="83"/>
      <c r="L18" s="83"/>
      <c r="M18" s="71"/>
      <c r="N18" s="69"/>
      <c r="O18" s="63"/>
    </row>
    <row r="19" spans="1:18" s="61" customFormat="1" ht="39" customHeight="1">
      <c r="A19" s="189" t="s">
        <v>261</v>
      </c>
      <c r="B19" s="213" t="s">
        <v>52</v>
      </c>
      <c r="C19" s="210"/>
      <c r="D19" s="233">
        <v>7057506543</v>
      </c>
      <c r="E19" s="233">
        <v>2446760417</v>
      </c>
      <c r="F19" s="83"/>
      <c r="G19" s="91"/>
      <c r="H19" s="91"/>
      <c r="I19" s="83">
        <v>9361428215</v>
      </c>
      <c r="J19" s="83">
        <v>611101479</v>
      </c>
      <c r="K19" s="91"/>
      <c r="L19" s="83"/>
      <c r="M19" s="72"/>
      <c r="N19" s="69"/>
      <c r="O19" s="73"/>
    </row>
    <row r="20" spans="1:18" s="61" customFormat="1" ht="39" customHeight="1">
      <c r="A20" s="189" t="s">
        <v>878</v>
      </c>
      <c r="B20" s="213">
        <v>111.1</v>
      </c>
      <c r="C20" s="210"/>
      <c r="D20" s="200">
        <v>77751418</v>
      </c>
      <c r="E20" s="200">
        <v>18800000</v>
      </c>
      <c r="F20" s="83"/>
      <c r="G20" s="91"/>
      <c r="H20" s="91"/>
      <c r="I20" s="83"/>
      <c r="J20" s="83"/>
      <c r="K20" s="91"/>
      <c r="L20" s="83"/>
      <c r="M20" s="72"/>
      <c r="N20" s="69"/>
      <c r="O20" s="73"/>
    </row>
    <row r="21" spans="1:18" s="61" customFormat="1" ht="39" customHeight="1">
      <c r="A21" s="189" t="s">
        <v>879</v>
      </c>
      <c r="B21" s="213">
        <v>111.2</v>
      </c>
      <c r="C21" s="210"/>
      <c r="D21" s="200">
        <v>0</v>
      </c>
      <c r="E21" s="200">
        <v>0</v>
      </c>
      <c r="F21" s="83"/>
      <c r="G21" s="91"/>
      <c r="H21" s="91"/>
      <c r="I21" s="83"/>
      <c r="J21" s="83"/>
      <c r="K21" s="91"/>
      <c r="L21" s="83"/>
      <c r="M21" s="72"/>
      <c r="N21" s="69"/>
      <c r="O21" s="73"/>
    </row>
    <row r="22" spans="1:18" s="61" customFormat="1" ht="39" customHeight="1">
      <c r="A22" s="189" t="s">
        <v>880</v>
      </c>
      <c r="B22" s="213">
        <v>111.3</v>
      </c>
      <c r="C22" s="210"/>
      <c r="D22" s="233">
        <v>6979755125</v>
      </c>
      <c r="E22" s="233">
        <v>2427960417</v>
      </c>
      <c r="F22" s="83"/>
      <c r="G22" s="91"/>
      <c r="H22" s="91"/>
      <c r="I22" s="83"/>
      <c r="J22" s="83"/>
      <c r="K22" s="91"/>
      <c r="L22" s="83"/>
      <c r="M22" s="72"/>
      <c r="N22" s="69"/>
      <c r="O22" s="73"/>
    </row>
    <row r="23" spans="1:18" s="61" customFormat="1" ht="39" customHeight="1">
      <c r="A23" s="189" t="s">
        <v>262</v>
      </c>
      <c r="B23" s="213" t="s">
        <v>53</v>
      </c>
      <c r="C23" s="210"/>
      <c r="D23" s="200">
        <v>5000000000</v>
      </c>
      <c r="E23" s="200">
        <v>7000000000</v>
      </c>
      <c r="F23" s="83"/>
      <c r="G23" s="92"/>
      <c r="H23" s="92"/>
      <c r="I23" s="83">
        <v>20437830433</v>
      </c>
      <c r="J23" s="83">
        <v>118666934</v>
      </c>
      <c r="K23" s="92"/>
      <c r="L23" s="83"/>
      <c r="M23" s="72"/>
      <c r="N23" s="69"/>
      <c r="O23" s="73"/>
    </row>
    <row r="24" spans="1:18" s="61" customFormat="1" ht="39" customHeight="1">
      <c r="A24" s="211" t="s">
        <v>306</v>
      </c>
      <c r="B24" s="213" t="s">
        <v>1</v>
      </c>
      <c r="C24" s="210"/>
      <c r="D24" s="233">
        <v>142417827499</v>
      </c>
      <c r="E24" s="233">
        <v>151132867826</v>
      </c>
      <c r="F24" s="83"/>
      <c r="G24" s="91"/>
      <c r="H24" s="91"/>
      <c r="I24" s="83">
        <v>46113652000</v>
      </c>
      <c r="J24" s="83">
        <v>-267466000</v>
      </c>
      <c r="K24" s="91"/>
      <c r="L24" s="83"/>
      <c r="M24" s="72"/>
      <c r="N24" s="69"/>
      <c r="O24" s="74"/>
      <c r="R24" s="554"/>
    </row>
    <row r="25" spans="1:18" s="61" customFormat="1" ht="39" customHeight="1">
      <c r="A25" s="189" t="s">
        <v>263</v>
      </c>
      <c r="B25" s="213" t="s">
        <v>2</v>
      </c>
      <c r="C25" s="210"/>
      <c r="D25" s="235">
        <v>142417827499</v>
      </c>
      <c r="E25" s="235">
        <v>151132867826</v>
      </c>
      <c r="F25" s="83"/>
      <c r="G25" s="92"/>
      <c r="H25" s="92"/>
      <c r="I25" s="83">
        <v>46113652000</v>
      </c>
      <c r="J25" s="83">
        <v>-267466000</v>
      </c>
      <c r="K25" s="92"/>
      <c r="L25" s="83"/>
      <c r="M25" s="72"/>
      <c r="N25" s="69"/>
      <c r="O25" s="73"/>
    </row>
    <row r="26" spans="1:18" s="50" customFormat="1" ht="39" customHeight="1">
      <c r="A26" s="248" t="s">
        <v>317</v>
      </c>
      <c r="B26" s="223" t="s">
        <v>211</v>
      </c>
      <c r="C26" s="196"/>
      <c r="D26" s="235">
        <v>100882179000</v>
      </c>
      <c r="E26" s="235">
        <v>105443263100</v>
      </c>
      <c r="F26" s="83"/>
      <c r="G26" s="92"/>
      <c r="H26" s="92"/>
      <c r="I26" s="83">
        <v>43113652000</v>
      </c>
      <c r="J26" s="83">
        <v>-267466000</v>
      </c>
      <c r="K26" s="92"/>
      <c r="L26" s="83"/>
      <c r="M26" s="72"/>
      <c r="N26" s="69"/>
      <c r="O26" s="73"/>
    </row>
    <row r="27" spans="1:18" s="50" customFormat="1" ht="39" customHeight="1">
      <c r="A27" s="161" t="s">
        <v>318</v>
      </c>
      <c r="B27" s="213">
        <v>121.2</v>
      </c>
      <c r="C27" s="209"/>
      <c r="D27" s="200">
        <v>0</v>
      </c>
      <c r="E27" s="200">
        <v>3000000000</v>
      </c>
      <c r="F27" s="83"/>
      <c r="G27" s="92"/>
      <c r="H27" s="92"/>
      <c r="I27" s="83">
        <v>0</v>
      </c>
      <c r="J27" s="83"/>
      <c r="K27" s="92"/>
      <c r="L27" s="83"/>
      <c r="M27" s="72"/>
      <c r="N27" s="69"/>
      <c r="O27" s="73"/>
    </row>
    <row r="28" spans="1:18" s="50" customFormat="1" ht="39" customHeight="1">
      <c r="A28" s="248" t="s">
        <v>265</v>
      </c>
      <c r="B28" s="227" t="s">
        <v>212</v>
      </c>
      <c r="C28" s="196"/>
      <c r="D28" s="200">
        <v>0</v>
      </c>
      <c r="E28" s="200">
        <v>0</v>
      </c>
      <c r="F28" s="83"/>
      <c r="G28" s="92"/>
      <c r="H28" s="92"/>
      <c r="I28" s="83">
        <v>0</v>
      </c>
      <c r="J28" s="83">
        <v>0</v>
      </c>
      <c r="K28" s="92"/>
      <c r="L28" s="83"/>
      <c r="M28" s="72"/>
      <c r="N28" s="69"/>
      <c r="O28" s="73"/>
    </row>
    <row r="29" spans="1:18" s="50" customFormat="1" ht="39" customHeight="1">
      <c r="A29" s="248" t="s">
        <v>316</v>
      </c>
      <c r="B29" s="228" t="s">
        <v>214</v>
      </c>
      <c r="C29" s="196"/>
      <c r="D29" s="200">
        <v>41535648499</v>
      </c>
      <c r="E29" s="200">
        <v>42689604726</v>
      </c>
      <c r="F29" s="83"/>
      <c r="G29" s="92"/>
      <c r="H29" s="92"/>
      <c r="I29" s="83">
        <v>3000000000</v>
      </c>
      <c r="J29" s="83">
        <v>0</v>
      </c>
      <c r="K29" s="92"/>
      <c r="L29" s="83"/>
      <c r="M29" s="72"/>
      <c r="N29" s="69"/>
      <c r="O29" s="73"/>
    </row>
    <row r="30" spans="1:18" s="50" customFormat="1" ht="39" customHeight="1">
      <c r="A30" s="248" t="s">
        <v>264</v>
      </c>
      <c r="B30" s="223" t="s">
        <v>599</v>
      </c>
      <c r="C30" s="196"/>
      <c r="D30" s="200">
        <v>0</v>
      </c>
      <c r="E30" s="200">
        <v>0</v>
      </c>
      <c r="F30" s="83"/>
      <c r="G30" s="92"/>
      <c r="H30" s="92"/>
      <c r="I30" s="83">
        <v>0</v>
      </c>
      <c r="J30" s="83">
        <v>0</v>
      </c>
      <c r="K30" s="92"/>
      <c r="L30" s="83"/>
      <c r="M30" s="72"/>
      <c r="N30" s="69"/>
      <c r="O30" s="73"/>
    </row>
    <row r="31" spans="1:18" s="50" customFormat="1" ht="39" customHeight="1">
      <c r="A31" s="161" t="s">
        <v>523</v>
      </c>
      <c r="B31" s="227" t="s">
        <v>219</v>
      </c>
      <c r="C31" s="209"/>
      <c r="D31" s="200">
        <v>0</v>
      </c>
      <c r="E31" s="200">
        <v>0</v>
      </c>
      <c r="F31" s="83"/>
      <c r="G31" s="92"/>
      <c r="H31" s="92"/>
      <c r="I31" s="83">
        <v>0</v>
      </c>
      <c r="J31" s="83">
        <v>0</v>
      </c>
      <c r="K31" s="92"/>
      <c r="L31" s="83"/>
      <c r="M31" s="72"/>
      <c r="N31" s="69"/>
      <c r="O31" s="73"/>
    </row>
    <row r="32" spans="1:18" s="61" customFormat="1" ht="39" customHeight="1">
      <c r="A32" s="189" t="s">
        <v>266</v>
      </c>
      <c r="B32" s="213" t="s">
        <v>54</v>
      </c>
      <c r="C32" s="210"/>
      <c r="D32" s="200">
        <v>0</v>
      </c>
      <c r="E32" s="200">
        <v>0</v>
      </c>
      <c r="F32" s="83"/>
      <c r="G32" s="92"/>
      <c r="H32" s="92"/>
      <c r="I32" s="83">
        <v>0</v>
      </c>
      <c r="J32" s="83">
        <v>0</v>
      </c>
      <c r="K32" s="92"/>
      <c r="L32" s="83"/>
      <c r="M32" s="72"/>
      <c r="N32" s="69"/>
      <c r="O32" s="73"/>
    </row>
    <row r="33" spans="1:18" s="61" customFormat="1" ht="39" customHeight="1">
      <c r="A33" s="211" t="s">
        <v>267</v>
      </c>
      <c r="B33" s="213" t="s">
        <v>3</v>
      </c>
      <c r="C33" s="210"/>
      <c r="D33" s="200">
        <v>3748179119</v>
      </c>
      <c r="E33" s="233">
        <v>647222670</v>
      </c>
      <c r="F33" s="83"/>
      <c r="G33" s="91"/>
      <c r="H33" s="91"/>
      <c r="I33" s="83">
        <v>473787186</v>
      </c>
      <c r="J33" s="83">
        <v>-61449754</v>
      </c>
      <c r="K33" s="91"/>
      <c r="L33" s="83"/>
      <c r="M33" s="72"/>
      <c r="N33" s="69"/>
      <c r="O33" s="73"/>
    </row>
    <row r="34" spans="1:18" s="61" customFormat="1" ht="39" customHeight="1">
      <c r="A34" s="189" t="s">
        <v>268</v>
      </c>
      <c r="B34" s="213" t="s">
        <v>4</v>
      </c>
      <c r="C34" s="210"/>
      <c r="D34" s="200">
        <v>2631771411</v>
      </c>
      <c r="E34" s="200">
        <v>0</v>
      </c>
      <c r="F34" s="83"/>
      <c r="G34" s="92"/>
      <c r="H34" s="92"/>
      <c r="I34" s="83">
        <v>285571000</v>
      </c>
      <c r="J34" s="83">
        <v>-58238511</v>
      </c>
      <c r="K34" s="92"/>
      <c r="L34" s="83"/>
      <c r="M34" s="72"/>
      <c r="N34" s="69"/>
      <c r="O34" s="74"/>
    </row>
    <row r="35" spans="1:18" s="61" customFormat="1" ht="39" customHeight="1">
      <c r="A35" s="189" t="s">
        <v>269</v>
      </c>
      <c r="B35" s="213" t="s">
        <v>55</v>
      </c>
      <c r="C35" s="210"/>
      <c r="D35" s="235">
        <v>1116407708</v>
      </c>
      <c r="E35" s="235">
        <v>647222670</v>
      </c>
      <c r="F35" s="83"/>
      <c r="G35" s="92"/>
      <c r="H35" s="92"/>
      <c r="I35" s="83">
        <v>188216186</v>
      </c>
      <c r="J35" s="83">
        <v>-3211243</v>
      </c>
      <c r="K35" s="92"/>
      <c r="L35" s="83"/>
      <c r="M35" s="72"/>
      <c r="N35" s="69"/>
      <c r="O35" s="74"/>
    </row>
    <row r="36" spans="1:18" s="61" customFormat="1" ht="39" customHeight="1">
      <c r="A36" s="248" t="s">
        <v>400</v>
      </c>
      <c r="B36" s="213" t="s">
        <v>56</v>
      </c>
      <c r="C36" s="210"/>
      <c r="D36" s="200">
        <v>0</v>
      </c>
      <c r="E36" s="200">
        <v>0</v>
      </c>
      <c r="F36" s="83"/>
      <c r="G36" s="92"/>
      <c r="H36" s="92"/>
      <c r="I36" s="83">
        <v>0</v>
      </c>
      <c r="J36" s="83">
        <v>0</v>
      </c>
      <c r="K36" s="92"/>
      <c r="L36" s="83"/>
      <c r="M36" s="72"/>
      <c r="N36" s="69"/>
      <c r="O36" s="73"/>
    </row>
    <row r="37" spans="1:18" s="61" customFormat="1" ht="39" customHeight="1">
      <c r="A37" s="226" t="s">
        <v>591</v>
      </c>
      <c r="B37" s="210">
        <v>135</v>
      </c>
      <c r="C37" s="210"/>
      <c r="D37" s="200">
        <v>0</v>
      </c>
      <c r="E37" s="200">
        <v>0</v>
      </c>
      <c r="F37" s="83"/>
      <c r="G37" s="92"/>
      <c r="H37" s="92"/>
      <c r="I37" s="83"/>
      <c r="J37" s="83">
        <v>0</v>
      </c>
      <c r="K37" s="92"/>
      <c r="L37" s="83"/>
      <c r="M37" s="72"/>
      <c r="N37" s="69"/>
      <c r="O37" s="73"/>
    </row>
    <row r="38" spans="1:18" s="61" customFormat="1" ht="39" customHeight="1">
      <c r="A38" s="226" t="s">
        <v>401</v>
      </c>
      <c r="B38" s="210" t="s">
        <v>57</v>
      </c>
      <c r="C38" s="210"/>
      <c r="D38" s="233">
        <v>1116407708</v>
      </c>
      <c r="E38" s="233">
        <v>647222670</v>
      </c>
      <c r="F38" s="83"/>
      <c r="G38" s="92"/>
      <c r="H38" s="92"/>
      <c r="I38" s="83">
        <v>188216186</v>
      </c>
      <c r="J38" s="83">
        <v>-3211243</v>
      </c>
      <c r="K38" s="92"/>
      <c r="L38" s="83"/>
      <c r="M38" s="72"/>
      <c r="N38" s="69"/>
      <c r="O38" s="73"/>
    </row>
    <row r="39" spans="1:18" s="61" customFormat="1" ht="39" customHeight="1">
      <c r="A39" s="229" t="s">
        <v>588</v>
      </c>
      <c r="B39" s="210">
        <v>136.1</v>
      </c>
      <c r="C39" s="210"/>
      <c r="D39" s="200">
        <v>131500000</v>
      </c>
      <c r="E39" s="200">
        <v>92875000</v>
      </c>
      <c r="F39" s="83"/>
      <c r="G39" s="92"/>
      <c r="H39" s="92"/>
      <c r="I39" s="83">
        <v>0</v>
      </c>
      <c r="J39" s="83">
        <v>0</v>
      </c>
      <c r="K39" s="92"/>
      <c r="L39" s="83"/>
      <c r="M39" s="72"/>
      <c r="N39" s="69"/>
      <c r="O39" s="73"/>
    </row>
    <row r="40" spans="1:18" s="61" customFormat="1" ht="39" customHeight="1">
      <c r="A40" s="226" t="s">
        <v>584</v>
      </c>
      <c r="B40" s="210">
        <v>136.19999999999999</v>
      </c>
      <c r="C40" s="210"/>
      <c r="D40" s="235">
        <v>984907708</v>
      </c>
      <c r="E40" s="235">
        <v>554347670</v>
      </c>
      <c r="F40" s="83"/>
      <c r="G40" s="92"/>
      <c r="H40" s="92"/>
      <c r="I40" s="83">
        <v>188216186</v>
      </c>
      <c r="J40" s="83">
        <v>-3211243</v>
      </c>
      <c r="K40" s="92"/>
      <c r="L40" s="83"/>
      <c r="M40" s="72"/>
      <c r="N40" s="69"/>
      <c r="O40" s="73"/>
    </row>
    <row r="41" spans="1:18" s="61" customFormat="1" ht="39" customHeight="1">
      <c r="A41" s="226" t="s">
        <v>583</v>
      </c>
      <c r="B41" s="210">
        <v>136.30000000000001</v>
      </c>
      <c r="C41" s="210"/>
      <c r="D41" s="208">
        <v>0</v>
      </c>
      <c r="E41" s="208">
        <v>0</v>
      </c>
      <c r="F41" s="83"/>
      <c r="G41" s="92"/>
      <c r="H41" s="92"/>
      <c r="I41" s="83">
        <v>0</v>
      </c>
      <c r="J41" s="83">
        <v>0</v>
      </c>
      <c r="K41" s="92"/>
      <c r="L41" s="83"/>
      <c r="M41" s="72"/>
      <c r="N41" s="69"/>
      <c r="O41" s="73"/>
    </row>
    <row r="42" spans="1:18" s="61" customFormat="1" ht="39" customHeight="1">
      <c r="A42" s="226" t="s">
        <v>589</v>
      </c>
      <c r="B42" s="210">
        <v>136.4</v>
      </c>
      <c r="C42" s="210"/>
      <c r="D42" s="208">
        <v>0</v>
      </c>
      <c r="E42" s="208">
        <v>0</v>
      </c>
      <c r="F42" s="83"/>
      <c r="G42" s="92"/>
      <c r="H42" s="92"/>
      <c r="I42" s="83">
        <v>0</v>
      </c>
      <c r="J42" s="83">
        <v>0</v>
      </c>
      <c r="K42" s="92"/>
      <c r="L42" s="83"/>
      <c r="M42" s="72"/>
      <c r="N42" s="69"/>
      <c r="O42" s="73"/>
    </row>
    <row r="43" spans="1:18" s="61" customFormat="1" ht="39" customHeight="1">
      <c r="A43" s="226" t="s">
        <v>590</v>
      </c>
      <c r="B43" s="210">
        <v>136.5</v>
      </c>
      <c r="C43" s="210"/>
      <c r="D43" s="208">
        <v>0</v>
      </c>
      <c r="E43" s="208">
        <v>0</v>
      </c>
      <c r="F43" s="83"/>
      <c r="G43" s="92"/>
      <c r="H43" s="92"/>
      <c r="I43" s="83">
        <v>0</v>
      </c>
      <c r="J43" s="83">
        <v>0</v>
      </c>
      <c r="K43" s="92"/>
      <c r="L43" s="83"/>
      <c r="M43" s="72"/>
      <c r="N43" s="69"/>
      <c r="O43" s="73"/>
    </row>
    <row r="44" spans="1:18" s="61" customFormat="1" ht="39" customHeight="1">
      <c r="A44" s="189" t="s">
        <v>270</v>
      </c>
      <c r="B44" s="213" t="s">
        <v>58</v>
      </c>
      <c r="C44" s="210"/>
      <c r="D44" s="208">
        <v>0</v>
      </c>
      <c r="E44" s="208">
        <v>0</v>
      </c>
      <c r="F44" s="83"/>
      <c r="G44" s="92"/>
      <c r="H44" s="92"/>
      <c r="I44" s="83">
        <v>0</v>
      </c>
      <c r="J44" s="83">
        <v>0</v>
      </c>
      <c r="K44" s="92"/>
      <c r="L44" s="83"/>
      <c r="M44" s="72"/>
      <c r="N44" s="69"/>
      <c r="O44" s="74"/>
    </row>
    <row r="45" spans="1:18" s="61" customFormat="1" ht="39" customHeight="1">
      <c r="A45" s="189" t="s">
        <v>271</v>
      </c>
      <c r="B45" s="213" t="s">
        <v>59</v>
      </c>
      <c r="C45" s="210"/>
      <c r="D45" s="208">
        <v>0</v>
      </c>
      <c r="E45" s="208">
        <v>0</v>
      </c>
      <c r="F45" s="83"/>
      <c r="G45" s="92"/>
      <c r="H45" s="92"/>
      <c r="I45" s="83">
        <v>0</v>
      </c>
      <c r="J45" s="83">
        <v>0</v>
      </c>
      <c r="K45" s="92"/>
      <c r="L45" s="83"/>
      <c r="M45" s="102" t="s">
        <v>532</v>
      </c>
      <c r="N45" s="89"/>
      <c r="O45" s="74"/>
    </row>
    <row r="46" spans="1:18" s="61" customFormat="1" ht="39" customHeight="1">
      <c r="A46" s="194" t="s">
        <v>272</v>
      </c>
      <c r="B46" s="215" t="s">
        <v>60</v>
      </c>
      <c r="C46" s="214"/>
      <c r="D46" s="236">
        <v>158223513161</v>
      </c>
      <c r="E46" s="236">
        <v>161226850913</v>
      </c>
      <c r="F46" s="83"/>
      <c r="G46" s="98">
        <v>0</v>
      </c>
      <c r="H46" s="98">
        <v>0</v>
      </c>
      <c r="I46" s="83">
        <v>76386697834</v>
      </c>
      <c r="J46" s="83">
        <v>400852659</v>
      </c>
      <c r="K46" s="93"/>
      <c r="L46" s="83"/>
      <c r="M46" s="85">
        <v>77161857907</v>
      </c>
      <c r="N46" s="87">
        <v>76787550493</v>
      </c>
      <c r="O46" s="73"/>
      <c r="R46" s="555"/>
    </row>
    <row r="47" spans="1:18" s="61" customFormat="1" ht="39" customHeight="1">
      <c r="A47" s="194" t="s">
        <v>273</v>
      </c>
      <c r="B47" s="215" t="s">
        <v>61</v>
      </c>
      <c r="C47" s="214"/>
      <c r="D47" s="216">
        <v>0</v>
      </c>
      <c r="E47" s="216">
        <v>0</v>
      </c>
      <c r="F47" s="83"/>
      <c r="G47" s="94"/>
      <c r="H47" s="94"/>
      <c r="I47" s="83"/>
      <c r="J47" s="83">
        <v>0</v>
      </c>
      <c r="K47" s="94"/>
      <c r="L47" s="83"/>
      <c r="M47" s="86">
        <v>0</v>
      </c>
      <c r="N47" s="89">
        <v>0</v>
      </c>
      <c r="O47" s="73"/>
    </row>
    <row r="48" spans="1:18" s="61" customFormat="1" ht="39" customHeight="1">
      <c r="A48" s="189" t="s">
        <v>402</v>
      </c>
      <c r="B48" s="213" t="s">
        <v>6</v>
      </c>
      <c r="C48" s="210"/>
      <c r="D48" s="208">
        <v>0</v>
      </c>
      <c r="E48" s="208">
        <v>0</v>
      </c>
      <c r="F48" s="83"/>
      <c r="G48" s="92"/>
      <c r="H48" s="92"/>
      <c r="I48" s="83">
        <v>0</v>
      </c>
      <c r="J48" s="83">
        <v>0</v>
      </c>
      <c r="K48" s="92"/>
      <c r="L48" s="83"/>
      <c r="M48" s="72"/>
      <c r="N48" s="69"/>
      <c r="O48" s="74"/>
    </row>
    <row r="49" spans="1:15" s="61" customFormat="1" ht="39" customHeight="1">
      <c r="A49" s="189" t="s">
        <v>274</v>
      </c>
      <c r="B49" s="213" t="s">
        <v>7</v>
      </c>
      <c r="C49" s="210"/>
      <c r="D49" s="208">
        <v>2804820932</v>
      </c>
      <c r="E49" s="208">
        <v>1705334170</v>
      </c>
      <c r="F49" s="83"/>
      <c r="G49" s="92"/>
      <c r="H49" s="92"/>
      <c r="I49" s="83">
        <v>1491333650</v>
      </c>
      <c r="J49" s="83">
        <v>-1427738400</v>
      </c>
      <c r="K49" s="92"/>
      <c r="L49" s="83"/>
      <c r="M49" s="72"/>
      <c r="N49" s="69"/>
      <c r="O49" s="74"/>
    </row>
    <row r="50" spans="1:15" s="61" customFormat="1" ht="64.5" customHeight="1">
      <c r="A50" s="189" t="s">
        <v>394</v>
      </c>
      <c r="B50" s="213" t="s">
        <v>62</v>
      </c>
      <c r="C50" s="210"/>
      <c r="D50" s="235">
        <v>17923891</v>
      </c>
      <c r="E50" s="235">
        <v>4663044</v>
      </c>
      <c r="F50" s="83"/>
      <c r="G50" s="92"/>
      <c r="H50" s="92"/>
      <c r="I50" s="83">
        <v>0</v>
      </c>
      <c r="J50" s="83">
        <v>250000</v>
      </c>
      <c r="K50" s="92"/>
      <c r="L50" s="83"/>
      <c r="M50" s="72"/>
      <c r="N50" s="69"/>
      <c r="O50" s="74"/>
    </row>
    <row r="51" spans="1:15" s="61" customFormat="1" ht="39" customHeight="1">
      <c r="A51" s="189" t="s">
        <v>275</v>
      </c>
      <c r="B51" s="213" t="s">
        <v>8</v>
      </c>
      <c r="C51" s="210"/>
      <c r="D51" s="217">
        <v>3603507</v>
      </c>
      <c r="E51" s="217">
        <v>1866426</v>
      </c>
      <c r="F51" s="83"/>
      <c r="G51" s="92"/>
      <c r="H51" s="92"/>
      <c r="I51" s="83">
        <v>0</v>
      </c>
      <c r="J51" s="83">
        <v>0</v>
      </c>
      <c r="K51" s="92"/>
      <c r="L51" s="83"/>
      <c r="M51" s="72"/>
      <c r="N51" s="69"/>
      <c r="O51" s="74"/>
    </row>
    <row r="52" spans="1:15" s="61" customFormat="1" ht="39" customHeight="1">
      <c r="A52" s="189" t="s">
        <v>276</v>
      </c>
      <c r="B52" s="213" t="s">
        <v>9</v>
      </c>
      <c r="C52" s="210"/>
      <c r="D52" s="235">
        <v>407334</v>
      </c>
      <c r="E52" s="235">
        <v>407334</v>
      </c>
      <c r="F52" s="83"/>
      <c r="G52" s="92"/>
      <c r="H52" s="92"/>
      <c r="I52" s="83">
        <v>0</v>
      </c>
      <c r="J52" s="83">
        <v>0</v>
      </c>
      <c r="K52" s="92"/>
      <c r="L52" s="83"/>
      <c r="M52" s="72"/>
      <c r="N52" s="69"/>
      <c r="O52" s="74"/>
    </row>
    <row r="53" spans="1:15" s="61" customFormat="1" ht="39" customHeight="1">
      <c r="A53" s="189" t="s">
        <v>277</v>
      </c>
      <c r="B53" s="213" t="s">
        <v>63</v>
      </c>
      <c r="C53" s="210"/>
      <c r="D53" s="200">
        <v>78993176</v>
      </c>
      <c r="E53" s="200">
        <v>102486318</v>
      </c>
      <c r="F53" s="83"/>
      <c r="G53" s="92"/>
      <c r="H53" s="92"/>
      <c r="I53" s="83">
        <v>95797260</v>
      </c>
      <c r="J53" s="83">
        <v>15591781</v>
      </c>
      <c r="K53" s="92"/>
      <c r="L53" s="83"/>
      <c r="M53" s="72"/>
      <c r="N53" s="69"/>
      <c r="O53" s="74"/>
    </row>
    <row r="54" spans="1:15" s="61" customFormat="1" ht="39" customHeight="1">
      <c r="A54" s="248" t="s">
        <v>278</v>
      </c>
      <c r="B54" s="198">
        <v>316.10000000000002</v>
      </c>
      <c r="C54" s="210"/>
      <c r="D54" s="200">
        <v>0</v>
      </c>
      <c r="E54" s="200">
        <v>0</v>
      </c>
      <c r="F54" s="83"/>
      <c r="G54" s="92"/>
      <c r="H54" s="92"/>
      <c r="I54" s="83">
        <v>0</v>
      </c>
      <c r="J54" s="83">
        <v>0</v>
      </c>
      <c r="K54" s="92"/>
      <c r="L54" s="83"/>
      <c r="M54" s="72"/>
      <c r="N54" s="69"/>
      <c r="O54" s="73"/>
    </row>
    <row r="55" spans="1:15" s="61" customFormat="1" ht="39" customHeight="1">
      <c r="A55" s="248" t="s">
        <v>279</v>
      </c>
      <c r="B55" s="198">
        <v>316.2</v>
      </c>
      <c r="C55" s="210"/>
      <c r="D55" s="235">
        <v>34753392</v>
      </c>
      <c r="E55" s="235">
        <v>59506828</v>
      </c>
      <c r="F55" s="83"/>
      <c r="G55" s="92"/>
      <c r="H55" s="92"/>
      <c r="I55" s="83">
        <v>82780822</v>
      </c>
      <c r="J55" s="83">
        <v>9342466</v>
      </c>
      <c r="K55" s="92"/>
      <c r="L55" s="83"/>
      <c r="M55" s="72"/>
      <c r="N55" s="69"/>
      <c r="O55" s="73"/>
    </row>
    <row r="56" spans="1:15" s="61" customFormat="1" ht="39" customHeight="1">
      <c r="A56" s="248" t="s">
        <v>280</v>
      </c>
      <c r="B56" s="198">
        <v>316.3</v>
      </c>
      <c r="C56" s="210"/>
      <c r="D56" s="200">
        <v>0</v>
      </c>
      <c r="E56" s="200">
        <v>0</v>
      </c>
      <c r="F56" s="83"/>
      <c r="G56" s="92"/>
      <c r="H56" s="92"/>
      <c r="I56" s="83">
        <v>0</v>
      </c>
      <c r="J56" s="83">
        <v>0</v>
      </c>
      <c r="K56" s="92"/>
      <c r="L56" s="83"/>
      <c r="M56" s="72"/>
      <c r="N56" s="69"/>
      <c r="O56" s="73"/>
    </row>
    <row r="57" spans="1:15" s="61" customFormat="1" ht="39" customHeight="1">
      <c r="A57" s="248" t="s">
        <v>282</v>
      </c>
      <c r="B57" s="198">
        <v>316.39999999999998</v>
      </c>
      <c r="C57" s="210"/>
      <c r="D57" s="200">
        <v>0</v>
      </c>
      <c r="E57" s="200">
        <v>0</v>
      </c>
      <c r="F57" s="83"/>
      <c r="G57" s="92"/>
      <c r="H57" s="92"/>
      <c r="I57" s="83">
        <v>0</v>
      </c>
      <c r="J57" s="83">
        <v>0</v>
      </c>
      <c r="K57" s="92"/>
      <c r="L57" s="83"/>
      <c r="M57" s="72"/>
      <c r="N57" s="69"/>
      <c r="O57" s="73"/>
    </row>
    <row r="58" spans="1:15" s="61" customFormat="1" ht="48" customHeight="1">
      <c r="A58" s="248" t="s">
        <v>281</v>
      </c>
      <c r="B58" s="198">
        <v>316.5</v>
      </c>
      <c r="C58" s="210"/>
      <c r="D58" s="235">
        <v>40500000</v>
      </c>
      <c r="E58" s="235">
        <v>40500000</v>
      </c>
      <c r="F58" s="83"/>
      <c r="G58" s="92"/>
      <c r="H58" s="92"/>
      <c r="I58" s="83">
        <v>11400000</v>
      </c>
      <c r="J58" s="83">
        <v>5400000</v>
      </c>
      <c r="K58" s="92"/>
      <c r="L58" s="83"/>
      <c r="M58" s="72"/>
      <c r="N58" s="69"/>
      <c r="O58" s="73"/>
    </row>
    <row r="59" spans="1:15" s="61" customFormat="1" ht="48" customHeight="1">
      <c r="A59" s="248" t="s">
        <v>403</v>
      </c>
      <c r="B59" s="198">
        <v>316.60000000000002</v>
      </c>
      <c r="C59" s="210"/>
      <c r="D59" s="200">
        <v>0</v>
      </c>
      <c r="E59" s="200">
        <v>0</v>
      </c>
      <c r="F59" s="83"/>
      <c r="G59" s="92"/>
      <c r="H59" s="92"/>
      <c r="I59" s="83">
        <v>0</v>
      </c>
      <c r="J59" s="83">
        <v>0</v>
      </c>
      <c r="K59" s="92"/>
      <c r="L59" s="83"/>
      <c r="M59" s="72"/>
      <c r="N59" s="69"/>
      <c r="O59" s="73"/>
    </row>
    <row r="60" spans="1:15" s="61" customFormat="1" ht="39" customHeight="1">
      <c r="A60" s="248" t="s">
        <v>423</v>
      </c>
      <c r="B60" s="198">
        <v>316.7</v>
      </c>
      <c r="C60" s="210"/>
      <c r="D60" s="200">
        <v>3739784</v>
      </c>
      <c r="E60" s="200">
        <v>2479490</v>
      </c>
      <c r="F60" s="83"/>
      <c r="G60" s="92"/>
      <c r="H60" s="92"/>
      <c r="I60" s="83">
        <v>1616438</v>
      </c>
      <c r="J60" s="83">
        <v>849315</v>
      </c>
      <c r="K60" s="92"/>
      <c r="L60" s="83"/>
      <c r="M60" s="72"/>
      <c r="N60" s="69"/>
      <c r="O60" s="73"/>
    </row>
    <row r="61" spans="1:15" s="61" customFormat="1" ht="39" customHeight="1">
      <c r="A61" s="189" t="s">
        <v>283</v>
      </c>
      <c r="B61" s="213" t="s">
        <v>64</v>
      </c>
      <c r="C61" s="210"/>
      <c r="D61" s="200">
        <v>10750000</v>
      </c>
      <c r="E61" s="200">
        <v>16800000</v>
      </c>
      <c r="F61" s="83"/>
      <c r="G61" s="92"/>
      <c r="H61" s="92"/>
      <c r="I61" s="83">
        <v>0</v>
      </c>
      <c r="J61" s="83">
        <v>0</v>
      </c>
      <c r="K61" s="92"/>
      <c r="L61" s="83"/>
      <c r="M61" s="72"/>
      <c r="N61" s="69"/>
      <c r="O61" s="74"/>
    </row>
    <row r="62" spans="1:15" s="61" customFormat="1" ht="39" customHeight="1">
      <c r="A62" s="189" t="s">
        <v>284</v>
      </c>
      <c r="B62" s="213" t="s">
        <v>10</v>
      </c>
      <c r="C62" s="210"/>
      <c r="D62" s="200">
        <v>11296</v>
      </c>
      <c r="E62" s="200">
        <v>11296</v>
      </c>
      <c r="F62" s="83"/>
      <c r="G62" s="92"/>
      <c r="H62" s="92"/>
      <c r="I62" s="83">
        <v>0</v>
      </c>
      <c r="J62" s="83">
        <v>0</v>
      </c>
      <c r="K62" s="92"/>
      <c r="L62" s="83"/>
      <c r="M62" s="72"/>
      <c r="N62" s="69"/>
      <c r="O62" s="74"/>
    </row>
    <row r="63" spans="1:15" s="61" customFormat="1" ht="39" customHeight="1">
      <c r="A63" s="189" t="s">
        <v>285</v>
      </c>
      <c r="B63" s="213" t="s">
        <v>65</v>
      </c>
      <c r="C63" s="210"/>
      <c r="D63" s="235">
        <v>211080965</v>
      </c>
      <c r="E63" s="235">
        <v>211923603</v>
      </c>
      <c r="F63" s="83"/>
      <c r="G63" s="92"/>
      <c r="H63" s="92"/>
      <c r="I63" s="83">
        <v>109626433</v>
      </c>
      <c r="J63" s="83">
        <v>8751876</v>
      </c>
      <c r="K63" s="92"/>
      <c r="L63" s="83"/>
      <c r="M63" s="72"/>
      <c r="N63" s="69"/>
      <c r="O63" s="74"/>
    </row>
    <row r="64" spans="1:15" s="61" customFormat="1" ht="39" customHeight="1">
      <c r="A64" s="248" t="s">
        <v>286</v>
      </c>
      <c r="B64" s="198">
        <v>319.10000000000002</v>
      </c>
      <c r="C64" s="210"/>
      <c r="D64" s="235">
        <v>154250061</v>
      </c>
      <c r="E64" s="235">
        <v>156212769</v>
      </c>
      <c r="F64" s="83"/>
      <c r="G64" s="92"/>
      <c r="H64" s="92"/>
      <c r="I64" s="83">
        <v>51431433</v>
      </c>
      <c r="J64" s="83">
        <v>6801876</v>
      </c>
      <c r="K64" s="92"/>
      <c r="L64" s="83"/>
      <c r="M64" s="72"/>
      <c r="N64" s="69"/>
      <c r="O64" s="73"/>
    </row>
    <row r="65" spans="1:20" s="61" customFormat="1" ht="39" customHeight="1">
      <c r="A65" s="248" t="s">
        <v>427</v>
      </c>
      <c r="B65" s="198">
        <v>319.2</v>
      </c>
      <c r="C65" s="210"/>
      <c r="D65" s="235">
        <v>20000000</v>
      </c>
      <c r="E65" s="235">
        <v>20000000</v>
      </c>
      <c r="F65" s="83"/>
      <c r="G65" s="92"/>
      <c r="H65" s="92"/>
      <c r="I65" s="83">
        <v>10750000</v>
      </c>
      <c r="J65" s="83">
        <v>0</v>
      </c>
      <c r="K65" s="92"/>
      <c r="L65" s="83"/>
      <c r="M65" s="72"/>
      <c r="N65" s="69"/>
      <c r="O65" s="73"/>
    </row>
    <row r="66" spans="1:20" s="61" customFormat="1" ht="39" customHeight="1">
      <c r="A66" s="248" t="s">
        <v>287</v>
      </c>
      <c r="B66" s="198">
        <v>319.3</v>
      </c>
      <c r="C66" s="210"/>
      <c r="D66" s="235">
        <v>16500000</v>
      </c>
      <c r="E66" s="235">
        <v>16500000</v>
      </c>
      <c r="F66" s="83"/>
      <c r="G66" s="92"/>
      <c r="H66" s="92"/>
      <c r="I66" s="83">
        <v>11180000</v>
      </c>
      <c r="J66" s="83">
        <v>0</v>
      </c>
      <c r="K66" s="92"/>
      <c r="L66" s="83"/>
      <c r="M66" s="72"/>
      <c r="N66" s="69"/>
      <c r="O66" s="73"/>
    </row>
    <row r="67" spans="1:20" s="61" customFormat="1" ht="39" customHeight="1">
      <c r="A67" s="248" t="s">
        <v>288</v>
      </c>
      <c r="B67" s="198">
        <v>319.39999999999998</v>
      </c>
      <c r="C67" s="210"/>
      <c r="D67" s="235">
        <v>5500000</v>
      </c>
      <c r="E67" s="235">
        <v>5500000</v>
      </c>
      <c r="F67" s="83"/>
      <c r="G67" s="92"/>
      <c r="H67" s="92"/>
      <c r="I67" s="83">
        <v>19565000</v>
      </c>
      <c r="J67" s="83">
        <v>0</v>
      </c>
      <c r="K67" s="92"/>
      <c r="L67" s="83"/>
      <c r="M67" s="72"/>
      <c r="N67" s="69"/>
      <c r="O67" s="73"/>
    </row>
    <row r="68" spans="1:20" s="61" customFormat="1" ht="39" customHeight="1">
      <c r="A68" s="248" t="s">
        <v>289</v>
      </c>
      <c r="B68" s="198">
        <v>319.5</v>
      </c>
      <c r="C68" s="210"/>
      <c r="D68" s="235">
        <v>13200000</v>
      </c>
      <c r="E68" s="235">
        <v>13200000</v>
      </c>
      <c r="F68" s="83"/>
      <c r="G68" s="92"/>
      <c r="H68" s="92"/>
      <c r="I68" s="83">
        <v>11000000</v>
      </c>
      <c r="J68" s="83">
        <v>0</v>
      </c>
      <c r="K68" s="92"/>
      <c r="L68" s="83"/>
      <c r="M68" s="72"/>
      <c r="N68" s="69"/>
      <c r="O68" s="73"/>
    </row>
    <row r="69" spans="1:20" s="61" customFormat="1" ht="39" customHeight="1">
      <c r="A69" s="248" t="s">
        <v>290</v>
      </c>
      <c r="B69" s="198">
        <v>319.60000000000002</v>
      </c>
      <c r="C69" s="210"/>
      <c r="D69" s="200">
        <v>1630904</v>
      </c>
      <c r="E69" s="200">
        <v>510834</v>
      </c>
      <c r="F69" s="83"/>
      <c r="G69" s="92"/>
      <c r="H69" s="92"/>
      <c r="I69" s="83">
        <v>5700000</v>
      </c>
      <c r="J69" s="83">
        <v>1950000</v>
      </c>
      <c r="K69" s="92"/>
      <c r="L69" s="83"/>
      <c r="M69" s="72"/>
      <c r="N69" s="69"/>
      <c r="O69" s="73"/>
    </row>
    <row r="70" spans="1:20" s="61" customFormat="1" ht="39" customHeight="1">
      <c r="A70" s="248" t="s">
        <v>405</v>
      </c>
      <c r="B70" s="198">
        <v>319.7</v>
      </c>
      <c r="C70" s="210"/>
      <c r="D70" s="200">
        <v>0</v>
      </c>
      <c r="E70" s="200">
        <v>0</v>
      </c>
      <c r="F70" s="83"/>
      <c r="G70" s="92"/>
      <c r="H70" s="92"/>
      <c r="I70" s="83">
        <v>0</v>
      </c>
      <c r="J70" s="83">
        <v>0</v>
      </c>
      <c r="K70" s="92"/>
      <c r="L70" s="83"/>
      <c r="M70" s="72"/>
      <c r="N70" s="69"/>
      <c r="O70" s="73"/>
    </row>
    <row r="71" spans="1:20" s="61" customFormat="1" ht="39" customHeight="1">
      <c r="A71" s="189" t="s">
        <v>291</v>
      </c>
      <c r="B71" s="213" t="s">
        <v>66</v>
      </c>
      <c r="C71" s="210"/>
      <c r="D71" s="200">
        <v>0</v>
      </c>
      <c r="E71" s="200">
        <v>0</v>
      </c>
      <c r="F71" s="83"/>
      <c r="G71" s="92"/>
      <c r="H71" s="92"/>
      <c r="I71" s="83">
        <v>0</v>
      </c>
      <c r="J71" s="83">
        <v>0</v>
      </c>
      <c r="K71" s="92"/>
      <c r="L71" s="83"/>
      <c r="M71" s="72"/>
      <c r="N71" s="69"/>
      <c r="O71" s="75"/>
    </row>
    <row r="72" spans="1:20" s="61" customFormat="1" ht="39" customHeight="1">
      <c r="A72" s="194" t="s">
        <v>292</v>
      </c>
      <c r="B72" s="215" t="s">
        <v>5</v>
      </c>
      <c r="C72" s="214"/>
      <c r="D72" s="236">
        <v>3127591101</v>
      </c>
      <c r="E72" s="236">
        <v>2043492191</v>
      </c>
      <c r="F72" s="83"/>
      <c r="G72" s="98" t="s">
        <v>596</v>
      </c>
      <c r="H72" s="98"/>
      <c r="I72" s="83">
        <v>1696757343</v>
      </c>
      <c r="J72" s="83">
        <v>-1403144743</v>
      </c>
      <c r="K72" s="93"/>
      <c r="L72" s="83"/>
      <c r="M72" s="85">
        <v>190555733</v>
      </c>
      <c r="N72" s="85">
        <v>293612600</v>
      </c>
      <c r="O72" s="76"/>
    </row>
    <row r="73" spans="1:20" s="61" customFormat="1" ht="48.75" customHeight="1">
      <c r="A73" s="194" t="s">
        <v>293</v>
      </c>
      <c r="B73" s="215" t="s">
        <v>11</v>
      </c>
      <c r="C73" s="214"/>
      <c r="D73" s="236">
        <v>155095922060</v>
      </c>
      <c r="E73" s="236">
        <v>159183358722</v>
      </c>
      <c r="F73" s="83"/>
      <c r="G73" s="98">
        <v>0</v>
      </c>
      <c r="H73" s="98">
        <v>0</v>
      </c>
      <c r="I73" s="83">
        <v>74689940491</v>
      </c>
      <c r="J73" s="83">
        <v>1803997402</v>
      </c>
      <c r="K73" s="93"/>
      <c r="L73" s="83"/>
      <c r="M73" s="86">
        <v>0</v>
      </c>
      <c r="N73" s="86">
        <v>0</v>
      </c>
      <c r="O73" s="77"/>
    </row>
    <row r="74" spans="1:20" s="61" customFormat="1" ht="39" customHeight="1">
      <c r="A74" s="189" t="s">
        <v>294</v>
      </c>
      <c r="B74" s="213" t="s">
        <v>12</v>
      </c>
      <c r="C74" s="210"/>
      <c r="D74" s="235">
        <v>73012181252</v>
      </c>
      <c r="E74" s="235">
        <v>73584666152</v>
      </c>
      <c r="F74" s="83"/>
      <c r="G74" s="99"/>
      <c r="H74" s="99"/>
      <c r="I74" s="83">
        <v>63515455252</v>
      </c>
      <c r="J74" s="83">
        <v>41425800</v>
      </c>
      <c r="K74" s="92"/>
      <c r="L74" s="83"/>
      <c r="M74" s="85">
        <v>76971302174</v>
      </c>
      <c r="N74" s="87">
        <v>76493937893</v>
      </c>
      <c r="O74" s="77"/>
    </row>
    <row r="75" spans="1:20" s="61" customFormat="1" ht="39" customHeight="1">
      <c r="A75" s="248" t="s">
        <v>295</v>
      </c>
      <c r="B75" s="213" t="s">
        <v>13</v>
      </c>
      <c r="C75" s="210"/>
      <c r="D75" s="235">
        <v>158232561152</v>
      </c>
      <c r="E75" s="235">
        <v>156920828352</v>
      </c>
      <c r="F75" s="83"/>
      <c r="G75" s="99">
        <v>0</v>
      </c>
      <c r="H75" s="99">
        <v>0</v>
      </c>
      <c r="I75" s="83">
        <v>67944463052</v>
      </c>
      <c r="J75" s="83">
        <v>41425800</v>
      </c>
      <c r="K75" s="92"/>
      <c r="L75" s="83"/>
      <c r="M75" s="88">
        <v>0</v>
      </c>
      <c r="N75" s="88">
        <v>0</v>
      </c>
      <c r="O75" s="75"/>
    </row>
    <row r="76" spans="1:20" s="61" customFormat="1" ht="39" customHeight="1">
      <c r="A76" s="248" t="s">
        <v>296</v>
      </c>
      <c r="B76" s="213" t="s">
        <v>67</v>
      </c>
      <c r="C76" s="210"/>
      <c r="D76" s="200">
        <v>-85220379900</v>
      </c>
      <c r="E76" s="200">
        <v>-83336162200</v>
      </c>
      <c r="F76" s="83"/>
      <c r="G76" s="92"/>
      <c r="H76" s="92"/>
      <c r="I76" s="83">
        <v>-4429007800</v>
      </c>
      <c r="J76" s="83">
        <v>0</v>
      </c>
      <c r="K76" s="92"/>
      <c r="L76" s="83"/>
      <c r="M76" s="88"/>
      <c r="N76" s="89"/>
      <c r="O76" s="75"/>
    </row>
    <row r="77" spans="1:20" s="61" customFormat="1" ht="39" customHeight="1">
      <c r="A77" s="189" t="s">
        <v>297</v>
      </c>
      <c r="B77" s="213" t="s">
        <v>68</v>
      </c>
      <c r="C77" s="210"/>
      <c r="D77" s="200">
        <v>14159334054</v>
      </c>
      <c r="E77" s="200">
        <v>14804099572</v>
      </c>
      <c r="F77" s="83"/>
      <c r="G77" s="92"/>
      <c r="H77" s="92"/>
      <c r="I77" s="83">
        <v>1028209345</v>
      </c>
      <c r="J77" s="83">
        <v>8324200</v>
      </c>
      <c r="K77" s="92"/>
      <c r="L77" s="83"/>
      <c r="M77" s="90">
        <v>76971302174</v>
      </c>
      <c r="N77" s="87">
        <v>76493937893</v>
      </c>
      <c r="O77" s="75"/>
    </row>
    <row r="78" spans="1:20" s="61" customFormat="1" ht="39" customHeight="1">
      <c r="A78" s="189" t="s">
        <v>298</v>
      </c>
      <c r="B78" s="213" t="s">
        <v>14</v>
      </c>
      <c r="C78" s="210"/>
      <c r="D78" s="200">
        <v>67924406754</v>
      </c>
      <c r="E78" s="200">
        <v>70794592998</v>
      </c>
      <c r="F78" s="83"/>
      <c r="G78" s="92"/>
      <c r="H78" s="92"/>
      <c r="I78" s="83">
        <v>10146275894</v>
      </c>
      <c r="J78" s="83">
        <v>1754247402</v>
      </c>
      <c r="K78" s="92"/>
      <c r="L78" s="83"/>
      <c r="M78" s="88">
        <v>0</v>
      </c>
      <c r="N78" s="88">
        <v>0</v>
      </c>
      <c r="O78" s="77"/>
      <c r="Q78" s="554"/>
    </row>
    <row r="79" spans="1:20" s="61" customFormat="1" ht="48.75" customHeight="1">
      <c r="A79" s="194" t="s">
        <v>527</v>
      </c>
      <c r="B79" s="215" t="s">
        <v>15</v>
      </c>
      <c r="C79" s="214"/>
      <c r="D79" s="231">
        <v>21242.47</v>
      </c>
      <c r="E79" s="231">
        <v>21632.68</v>
      </c>
      <c r="F79" s="83"/>
      <c r="G79" s="95"/>
      <c r="H79" s="95"/>
      <c r="I79" s="83">
        <v>11759.33</v>
      </c>
      <c r="J79" s="83">
        <v>276.18000000000029</v>
      </c>
      <c r="K79" s="95"/>
      <c r="L79" s="83"/>
      <c r="M79" s="71"/>
      <c r="N79" s="69"/>
      <c r="O79" s="78"/>
    </row>
    <row r="80" spans="1:20" s="61" customFormat="1" ht="39" customHeight="1">
      <c r="A80" s="194" t="s">
        <v>299</v>
      </c>
      <c r="B80" s="215" t="s">
        <v>69</v>
      </c>
      <c r="C80" s="214"/>
      <c r="D80" s="224">
        <v>0</v>
      </c>
      <c r="E80" s="224">
        <v>0</v>
      </c>
      <c r="F80" s="83"/>
      <c r="G80" s="95"/>
      <c r="H80" s="95"/>
      <c r="I80" s="83"/>
      <c r="J80" s="83">
        <v>0</v>
      </c>
      <c r="K80" s="95"/>
      <c r="L80" s="83"/>
      <c r="M80" s="71"/>
      <c r="N80" s="71"/>
      <c r="O80" s="78"/>
      <c r="T80" s="61" t="s">
        <v>1183</v>
      </c>
    </row>
    <row r="81" spans="1:17" s="61" customFormat="1" ht="39" customHeight="1">
      <c r="A81" s="189" t="s">
        <v>300</v>
      </c>
      <c r="B81" s="213" t="s">
        <v>70</v>
      </c>
      <c r="C81" s="210"/>
      <c r="D81" s="200">
        <v>0</v>
      </c>
      <c r="E81" s="200">
        <v>0</v>
      </c>
      <c r="F81" s="83"/>
      <c r="G81" s="92"/>
      <c r="H81" s="92"/>
      <c r="I81" s="83">
        <v>0</v>
      </c>
      <c r="J81" s="83">
        <v>0</v>
      </c>
      <c r="K81" s="92"/>
      <c r="L81" s="83"/>
      <c r="M81" s="72"/>
      <c r="N81" s="69"/>
      <c r="O81" s="77"/>
    </row>
    <row r="82" spans="1:17" s="61" customFormat="1" ht="48" customHeight="1">
      <c r="A82" s="189" t="s">
        <v>301</v>
      </c>
      <c r="B82" s="213" t="s">
        <v>71</v>
      </c>
      <c r="C82" s="210"/>
      <c r="D82" s="234">
        <v>21452073549</v>
      </c>
      <c r="E82" s="234">
        <v>21452073549</v>
      </c>
      <c r="F82" s="83"/>
      <c r="G82" s="92"/>
      <c r="H82" s="92"/>
      <c r="I82" s="83">
        <v>11894947459</v>
      </c>
      <c r="J82" s="83">
        <v>0</v>
      </c>
      <c r="K82" s="92"/>
      <c r="L82" s="83"/>
      <c r="M82" s="72"/>
      <c r="N82" s="69"/>
      <c r="O82" s="73"/>
    </row>
    <row r="83" spans="1:17" s="61" customFormat="1" ht="39" customHeight="1">
      <c r="A83" s="194" t="s">
        <v>302</v>
      </c>
      <c r="B83" s="215" t="s">
        <v>72</v>
      </c>
      <c r="C83" s="214"/>
      <c r="D83" s="216">
        <v>0</v>
      </c>
      <c r="E83" s="216">
        <v>0</v>
      </c>
      <c r="F83" s="83"/>
      <c r="G83" s="94"/>
      <c r="H83" s="94"/>
      <c r="I83" s="83"/>
      <c r="J83" s="83">
        <v>0</v>
      </c>
      <c r="K83" s="94"/>
      <c r="L83" s="83"/>
      <c r="M83" s="71"/>
      <c r="N83" s="69"/>
      <c r="O83" s="73"/>
    </row>
    <row r="84" spans="1:17" s="61" customFormat="1" ht="39" customHeight="1">
      <c r="A84" s="189" t="s">
        <v>303</v>
      </c>
      <c r="B84" s="213" t="s">
        <v>73</v>
      </c>
      <c r="C84" s="210"/>
      <c r="D84" s="200">
        <v>0</v>
      </c>
      <c r="E84" s="200">
        <v>0</v>
      </c>
      <c r="F84" s="83"/>
      <c r="G84" s="92"/>
      <c r="H84" s="92"/>
      <c r="I84" s="83">
        <v>0</v>
      </c>
      <c r="J84" s="83">
        <v>0</v>
      </c>
      <c r="K84" s="92"/>
      <c r="L84" s="83"/>
      <c r="M84" s="72"/>
      <c r="N84" s="69"/>
      <c r="O84" s="73"/>
    </row>
    <row r="85" spans="1:17" s="61" customFormat="1" ht="39" customHeight="1">
      <c r="A85" s="189" t="s">
        <v>304</v>
      </c>
      <c r="B85" s="213" t="s">
        <v>74</v>
      </c>
      <c r="C85" s="210"/>
      <c r="D85" s="200">
        <v>0</v>
      </c>
      <c r="E85" s="200">
        <v>0</v>
      </c>
      <c r="F85" s="83"/>
      <c r="G85" s="92"/>
      <c r="H85" s="92"/>
      <c r="I85" s="83">
        <v>0</v>
      </c>
      <c r="J85" s="83">
        <v>0</v>
      </c>
      <c r="K85" s="92"/>
      <c r="L85" s="83"/>
      <c r="M85" s="72"/>
      <c r="N85" s="69"/>
      <c r="O85" s="73"/>
    </row>
    <row r="86" spans="1:17" s="61" customFormat="1" ht="39" customHeight="1">
      <c r="A86" s="189" t="s">
        <v>305</v>
      </c>
      <c r="B86" s="213" t="s">
        <v>75</v>
      </c>
      <c r="C86" s="210"/>
      <c r="D86" s="200">
        <v>0</v>
      </c>
      <c r="E86" s="200">
        <v>0</v>
      </c>
      <c r="F86" s="83"/>
      <c r="G86" s="92"/>
      <c r="H86" s="92"/>
      <c r="I86" s="83">
        <v>0</v>
      </c>
      <c r="J86" s="83">
        <v>0</v>
      </c>
      <c r="K86" s="92"/>
      <c r="L86" s="83"/>
      <c r="M86" s="72"/>
      <c r="N86" s="69"/>
      <c r="O86" s="73"/>
    </row>
    <row r="87" spans="1:17" s="61" customFormat="1" ht="39" customHeight="1">
      <c r="A87" s="189" t="s">
        <v>396</v>
      </c>
      <c r="B87" s="213" t="s">
        <v>76</v>
      </c>
      <c r="C87" s="210"/>
      <c r="D87" s="230">
        <v>7301218.1200000001</v>
      </c>
      <c r="E87" s="230">
        <v>7358466.6100000003</v>
      </c>
      <c r="F87" s="83"/>
      <c r="G87" s="97"/>
      <c r="H87" s="97"/>
      <c r="I87" s="83">
        <v>6351545.5199999996</v>
      </c>
      <c r="J87" s="83">
        <v>4142.5800000000745</v>
      </c>
      <c r="K87" s="96"/>
      <c r="L87" s="83"/>
      <c r="M87" s="72"/>
      <c r="N87" s="69"/>
      <c r="O87" s="79"/>
      <c r="Q87" s="556"/>
    </row>
    <row r="88" spans="1:17" s="61" customFormat="1">
      <c r="A88" s="193"/>
      <c r="B88" s="199"/>
      <c r="C88" s="188"/>
      <c r="D88" s="197"/>
      <c r="E88" s="197"/>
      <c r="F88" s="84"/>
      <c r="G88" s="84"/>
      <c r="H88" s="84"/>
      <c r="I88" s="84"/>
      <c r="J88" s="84"/>
      <c r="K88" s="84"/>
      <c r="L88" s="84"/>
      <c r="M88" s="71"/>
      <c r="N88" s="71"/>
      <c r="O88" s="62"/>
    </row>
    <row r="89" spans="1:17" s="61" customFormat="1">
      <c r="A89" s="190"/>
      <c r="B89" s="191"/>
      <c r="C89" s="191"/>
      <c r="D89" s="192"/>
      <c r="E89" s="192"/>
      <c r="F89" s="192"/>
      <c r="G89" s="192"/>
      <c r="H89" s="192"/>
      <c r="I89" s="192"/>
      <c r="J89" s="192"/>
      <c r="K89" s="192"/>
      <c r="L89" s="192"/>
      <c r="M89" s="69"/>
      <c r="N89" s="69"/>
      <c r="O89" s="62"/>
    </row>
    <row r="90" spans="1:17" s="61" customFormat="1">
      <c r="A90" s="201"/>
      <c r="B90" s="201"/>
      <c r="C90" s="238"/>
      <c r="D90" s="238"/>
      <c r="E90" s="238"/>
      <c r="F90" s="238"/>
      <c r="G90" s="238"/>
      <c r="H90" s="238"/>
      <c r="I90" s="238"/>
      <c r="J90" s="238"/>
      <c r="K90" s="238"/>
      <c r="L90" s="238"/>
      <c r="M90" s="69"/>
      <c r="N90" s="69"/>
      <c r="O90" s="62"/>
    </row>
    <row r="91" spans="1:17" s="61" customFormat="1">
      <c r="A91" s="201"/>
      <c r="B91" s="201"/>
      <c r="C91" s="238"/>
      <c r="D91" s="238"/>
      <c r="E91" s="238"/>
      <c r="F91" s="238"/>
      <c r="G91" s="238"/>
      <c r="H91" s="238"/>
      <c r="I91" s="238"/>
      <c r="J91" s="238"/>
      <c r="K91" s="238"/>
      <c r="L91" s="238"/>
      <c r="M91" s="69"/>
      <c r="N91" s="69"/>
      <c r="O91" s="62"/>
    </row>
    <row r="92" spans="1:17" s="61" customFormat="1" ht="16.5">
      <c r="A92" s="586" t="s">
        <v>573</v>
      </c>
      <c r="B92" s="587"/>
      <c r="C92" s="587"/>
      <c r="D92" s="587"/>
      <c r="E92" s="587"/>
      <c r="F92" s="80"/>
      <c r="G92" s="80"/>
      <c r="H92" s="80"/>
      <c r="I92" s="80"/>
      <c r="J92" s="80"/>
      <c r="K92" s="80"/>
      <c r="L92" s="80"/>
      <c r="M92" s="69"/>
      <c r="N92" s="69"/>
      <c r="O92" s="62"/>
    </row>
    <row r="93" spans="1:17" s="61" customFormat="1">
      <c r="A93" s="201"/>
      <c r="B93" s="201"/>
      <c r="C93" s="238"/>
      <c r="D93" s="238"/>
      <c r="E93" s="238"/>
      <c r="F93" s="238"/>
      <c r="G93" s="238"/>
      <c r="H93" s="238"/>
      <c r="I93" s="238"/>
      <c r="J93" s="238"/>
      <c r="K93" s="238"/>
      <c r="L93" s="238"/>
      <c r="M93" s="69"/>
      <c r="N93" s="69"/>
      <c r="O93" s="62"/>
    </row>
    <row r="94" spans="1:17" s="61" customFormat="1" ht="14.25">
      <c r="A94" s="220" t="s">
        <v>574</v>
      </c>
      <c r="B94" s="201"/>
      <c r="C94" s="238"/>
      <c r="D94" s="221" t="s">
        <v>575</v>
      </c>
      <c r="E94" s="222"/>
      <c r="F94" s="222"/>
      <c r="G94" s="222"/>
      <c r="H94" s="222"/>
      <c r="I94" s="222"/>
      <c r="J94" s="222"/>
      <c r="K94" s="222"/>
      <c r="L94" s="222"/>
      <c r="M94" s="69"/>
      <c r="N94" s="69"/>
      <c r="O94" s="62"/>
    </row>
    <row r="95" spans="1:17" s="61" customFormat="1">
      <c r="A95" s="201"/>
      <c r="B95" s="201"/>
      <c r="C95" s="238"/>
      <c r="D95" s="238"/>
      <c r="E95" s="238"/>
      <c r="F95" s="238"/>
      <c r="G95" s="238"/>
      <c r="H95" s="238"/>
      <c r="I95" s="238"/>
      <c r="J95" s="238"/>
      <c r="K95" s="238"/>
      <c r="L95" s="238"/>
      <c r="M95" s="69"/>
      <c r="N95" s="69"/>
      <c r="O95" s="62"/>
    </row>
    <row r="96" spans="1:17" s="61" customFormat="1">
      <c r="A96" s="201"/>
      <c r="B96" s="201"/>
      <c r="C96" s="238"/>
      <c r="D96" s="238"/>
      <c r="E96" s="238"/>
      <c r="F96" s="238"/>
      <c r="G96" s="238"/>
      <c r="H96" s="238"/>
      <c r="I96" s="238"/>
      <c r="J96" s="238"/>
      <c r="K96" s="238"/>
      <c r="L96" s="238"/>
      <c r="M96" s="69"/>
      <c r="N96" s="69"/>
      <c r="O96" s="62"/>
    </row>
    <row r="97" spans="1:15" s="61" customFormat="1">
      <c r="A97" s="201"/>
      <c r="B97" s="201"/>
      <c r="C97" s="238"/>
      <c r="D97" s="238"/>
      <c r="E97" s="238"/>
      <c r="F97" s="238"/>
      <c r="G97" s="238"/>
      <c r="H97" s="238"/>
      <c r="I97" s="238"/>
      <c r="J97" s="238"/>
      <c r="K97" s="238"/>
      <c r="L97" s="238"/>
      <c r="M97" s="69"/>
      <c r="N97" s="69"/>
      <c r="O97" s="62"/>
    </row>
    <row r="98" spans="1:15" s="61" customFormat="1">
      <c r="A98" s="201"/>
      <c r="B98" s="201"/>
      <c r="C98" s="238"/>
      <c r="D98" s="238"/>
      <c r="E98" s="238"/>
      <c r="F98" s="238"/>
      <c r="G98" s="238"/>
      <c r="H98" s="238"/>
      <c r="I98" s="238"/>
      <c r="J98" s="238"/>
      <c r="K98" s="238"/>
      <c r="L98" s="238"/>
      <c r="M98" s="69"/>
      <c r="N98" s="69"/>
      <c r="O98" s="62"/>
    </row>
    <row r="99" spans="1:15" s="61" customFormat="1">
      <c r="A99" s="201"/>
      <c r="B99" s="201"/>
      <c r="C99" s="238"/>
      <c r="D99" s="238"/>
      <c r="E99" s="238"/>
      <c r="F99" s="238"/>
      <c r="G99" s="238"/>
      <c r="H99" s="238"/>
      <c r="I99" s="238"/>
      <c r="J99" s="238"/>
      <c r="K99" s="238"/>
      <c r="L99" s="238"/>
      <c r="M99" s="69"/>
      <c r="N99" s="69"/>
      <c r="O99" s="62"/>
    </row>
    <row r="100" spans="1:15" s="61" customFormat="1">
      <c r="A100" s="201"/>
      <c r="B100" s="201"/>
      <c r="C100" s="238"/>
      <c r="D100" s="238"/>
      <c r="E100" s="238"/>
      <c r="F100" s="238"/>
      <c r="G100" s="238"/>
      <c r="H100" s="238"/>
      <c r="I100" s="238"/>
      <c r="J100" s="238"/>
      <c r="K100" s="238"/>
      <c r="L100" s="238"/>
      <c r="M100" s="69"/>
      <c r="N100" s="69"/>
      <c r="O100" s="62"/>
    </row>
    <row r="101" spans="1:15" s="61" customFormat="1">
      <c r="A101" s="201"/>
      <c r="B101" s="201"/>
      <c r="C101" s="238"/>
      <c r="D101" s="238"/>
      <c r="E101" s="238"/>
      <c r="F101" s="238"/>
      <c r="G101" s="238"/>
      <c r="H101" s="238"/>
      <c r="I101" s="238"/>
      <c r="J101" s="238"/>
      <c r="K101" s="238"/>
      <c r="L101" s="238"/>
      <c r="M101" s="69"/>
      <c r="N101" s="69"/>
      <c r="O101" s="62"/>
    </row>
    <row r="102" spans="1:15" s="61" customFormat="1">
      <c r="A102" s="201"/>
      <c r="B102" s="201"/>
      <c r="C102" s="238"/>
      <c r="D102" s="238"/>
      <c r="E102" s="238"/>
      <c r="F102" s="238"/>
      <c r="G102" s="238"/>
      <c r="H102" s="238"/>
      <c r="I102" s="238"/>
      <c r="J102" s="238"/>
      <c r="K102" s="238"/>
      <c r="L102" s="238"/>
      <c r="M102" s="69"/>
      <c r="N102" s="69"/>
      <c r="O102" s="62"/>
    </row>
    <row r="103" spans="1:15" s="61" customFormat="1">
      <c r="A103" s="201"/>
      <c r="B103" s="201"/>
      <c r="C103" s="238"/>
      <c r="D103" s="238"/>
      <c r="E103" s="238"/>
      <c r="F103" s="238"/>
      <c r="G103" s="238"/>
      <c r="H103" s="238"/>
      <c r="I103" s="238"/>
      <c r="J103" s="238"/>
      <c r="K103" s="238"/>
      <c r="L103" s="238"/>
      <c r="M103" s="69"/>
      <c r="N103" s="69"/>
      <c r="O103" s="62"/>
    </row>
    <row r="104" spans="1:15" s="61" customFormat="1">
      <c r="A104" s="201"/>
      <c r="B104" s="201"/>
      <c r="C104" s="238"/>
      <c r="D104" s="238"/>
      <c r="E104" s="238"/>
      <c r="F104" s="238"/>
      <c r="G104" s="238"/>
      <c r="H104" s="238"/>
      <c r="I104" s="238"/>
      <c r="J104" s="238"/>
      <c r="K104" s="238"/>
      <c r="L104" s="238"/>
      <c r="M104" s="69"/>
      <c r="N104" s="69"/>
      <c r="O104" s="62"/>
    </row>
    <row r="105" spans="1:15" s="61" customFormat="1">
      <c r="A105" s="201"/>
      <c r="B105" s="201"/>
      <c r="C105" s="238"/>
      <c r="D105" s="238"/>
      <c r="E105" s="238"/>
      <c r="F105" s="238"/>
      <c r="G105" s="238"/>
      <c r="H105" s="238"/>
      <c r="I105" s="238"/>
      <c r="J105" s="238"/>
      <c r="K105" s="238"/>
      <c r="L105" s="238"/>
      <c r="M105" s="69"/>
      <c r="N105" s="69"/>
      <c r="O105" s="62"/>
    </row>
    <row r="106" spans="1:15" s="61" customFormat="1">
      <c r="A106" s="201"/>
      <c r="B106" s="201"/>
      <c r="C106" s="238"/>
      <c r="D106" s="238"/>
      <c r="E106" s="238"/>
      <c r="F106" s="238"/>
      <c r="G106" s="238"/>
      <c r="H106" s="238"/>
      <c r="I106" s="238"/>
      <c r="J106" s="238"/>
      <c r="K106" s="238"/>
      <c r="L106" s="238"/>
      <c r="M106" s="72"/>
      <c r="N106" s="69"/>
      <c r="O106" s="62"/>
    </row>
    <row r="107" spans="1:15" s="61" customFormat="1">
      <c r="A107" s="201"/>
      <c r="B107" s="201"/>
      <c r="C107" s="238"/>
      <c r="D107" s="202"/>
      <c r="E107" s="202"/>
      <c r="F107" s="202"/>
      <c r="G107" s="202"/>
      <c r="H107" s="202"/>
      <c r="I107" s="202"/>
      <c r="J107" s="202"/>
      <c r="K107" s="202"/>
      <c r="L107" s="202"/>
      <c r="M107" s="69"/>
      <c r="N107" s="69"/>
      <c r="O107" s="62"/>
    </row>
    <row r="108" spans="1:15" s="61" customFormat="1" ht="17.25" customHeight="1">
      <c r="A108" s="218" t="s">
        <v>1136</v>
      </c>
      <c r="B108" s="201"/>
      <c r="C108" s="238"/>
      <c r="D108" s="548" t="s">
        <v>1155</v>
      </c>
      <c r="E108" s="164" t="s">
        <v>665</v>
      </c>
      <c r="F108" s="164"/>
      <c r="G108" s="164"/>
      <c r="H108" s="164"/>
      <c r="I108" s="164"/>
      <c r="J108" s="164"/>
      <c r="K108" s="164"/>
      <c r="L108" s="164"/>
      <c r="M108" s="69"/>
      <c r="N108" s="69"/>
      <c r="O108" s="62"/>
    </row>
    <row r="109" spans="1:15" s="61" customFormat="1" ht="12" customHeight="1">
      <c r="A109" s="218" t="s">
        <v>890</v>
      </c>
      <c r="B109" s="201"/>
      <c r="C109" s="238"/>
      <c r="D109" s="219" t="s">
        <v>576</v>
      </c>
      <c r="E109" s="219" t="s">
        <v>885</v>
      </c>
      <c r="F109" s="219"/>
      <c r="G109" s="219"/>
      <c r="H109" s="219"/>
      <c r="I109" s="219"/>
      <c r="J109" s="219"/>
      <c r="K109" s="219"/>
      <c r="L109" s="219"/>
      <c r="M109" s="69"/>
      <c r="N109" s="69"/>
      <c r="O109" s="62"/>
    </row>
    <row r="110" spans="1:15" s="61" customFormat="1">
      <c r="A110" s="201"/>
      <c r="B110" s="201"/>
      <c r="C110" s="238"/>
      <c r="D110" s="238"/>
      <c r="E110" s="238"/>
      <c r="F110" s="238"/>
      <c r="G110" s="238"/>
      <c r="H110" s="238"/>
      <c r="I110" s="238"/>
      <c r="J110" s="238"/>
      <c r="K110" s="238"/>
      <c r="L110" s="238"/>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70"/>
  <sheetViews>
    <sheetView view="pageBreakPreview" zoomScale="110" zoomScaleNormal="100" zoomScaleSheetLayoutView="110" workbookViewId="0">
      <selection activeCell="J11" sqref="J11"/>
    </sheetView>
  </sheetViews>
  <sheetFormatPr defaultRowHeight="12.75"/>
  <cols>
    <col min="1" max="1" width="50.7109375" style="477" customWidth="1"/>
    <col min="2" max="2" width="7.140625" style="477" customWidth="1"/>
    <col min="3" max="3" width="12.85546875" style="478" customWidth="1"/>
    <col min="4" max="4" width="18.28515625" style="479" customWidth="1"/>
    <col min="5" max="5" width="17.5703125" style="480" customWidth="1"/>
    <col min="6" max="16384" width="9.140625" style="477"/>
  </cols>
  <sheetData>
    <row r="1" spans="1:5" ht="35.25" customHeight="1">
      <c r="A1" s="594" t="s">
        <v>1119</v>
      </c>
      <c r="B1" s="594"/>
      <c r="C1" s="594"/>
      <c r="D1" s="594"/>
      <c r="E1" s="594"/>
    </row>
    <row r="2" spans="1:5" ht="27" customHeight="1">
      <c r="A2" s="595" t="s">
        <v>153</v>
      </c>
      <c r="B2" s="595"/>
      <c r="C2" s="595"/>
      <c r="D2" s="595"/>
      <c r="E2" s="595"/>
    </row>
    <row r="3" spans="1:5" ht="18" customHeight="1">
      <c r="A3" s="596" t="s">
        <v>818</v>
      </c>
      <c r="B3" s="596"/>
      <c r="C3" s="596"/>
      <c r="D3" s="596"/>
      <c r="E3" s="596"/>
    </row>
    <row r="4" spans="1:5" ht="14.25" customHeight="1">
      <c r="A4" s="596"/>
      <c r="B4" s="596"/>
      <c r="C4" s="596"/>
      <c r="D4" s="596"/>
      <c r="E4" s="596"/>
    </row>
    <row r="5" spans="1:5" ht="15" customHeight="1">
      <c r="A5" s="597" t="str">
        <f>BCThuNhap_06203!A5</f>
        <v>Quý III năm 2026 / Quarter III 2026</v>
      </c>
      <c r="B5" s="597"/>
      <c r="C5" s="597"/>
      <c r="D5" s="597"/>
      <c r="E5" s="597"/>
    </row>
    <row r="6" spans="1:5">
      <c r="A6" s="517"/>
      <c r="B6" s="517"/>
      <c r="C6" s="517"/>
      <c r="D6" s="518"/>
      <c r="E6" s="517"/>
    </row>
    <row r="7" spans="1:5" ht="12.75" customHeight="1">
      <c r="A7" s="519" t="s">
        <v>435</v>
      </c>
      <c r="B7" s="590" t="s">
        <v>496</v>
      </c>
      <c r="C7" s="590"/>
      <c r="D7" s="590"/>
      <c r="E7" s="590"/>
    </row>
    <row r="8" spans="1:5" ht="12.75" customHeight="1">
      <c r="A8" s="520" t="s">
        <v>434</v>
      </c>
      <c r="B8" s="591" t="s">
        <v>497</v>
      </c>
      <c r="C8" s="591"/>
      <c r="D8" s="591"/>
      <c r="E8" s="591"/>
    </row>
    <row r="9" spans="1:5" ht="15" customHeight="1">
      <c r="A9" s="519" t="s">
        <v>502</v>
      </c>
      <c r="B9" s="590" t="s">
        <v>877</v>
      </c>
      <c r="C9" s="590"/>
      <c r="D9" s="590"/>
      <c r="E9" s="590"/>
    </row>
    <row r="10" spans="1:5" ht="15" customHeight="1">
      <c r="A10" s="521" t="s">
        <v>503</v>
      </c>
      <c r="B10" s="591" t="s">
        <v>609</v>
      </c>
      <c r="C10" s="591"/>
      <c r="D10" s="591"/>
      <c r="E10" s="591"/>
    </row>
    <row r="11" spans="1:5" ht="15" customHeight="1">
      <c r="A11" s="519" t="s">
        <v>500</v>
      </c>
      <c r="B11" s="590" t="s">
        <v>605</v>
      </c>
      <c r="C11" s="590"/>
      <c r="D11" s="590"/>
      <c r="E11" s="590"/>
    </row>
    <row r="12" spans="1:5" ht="15" customHeight="1">
      <c r="A12" s="522" t="s">
        <v>598</v>
      </c>
      <c r="B12" s="591" t="s">
        <v>526</v>
      </c>
      <c r="C12" s="591"/>
      <c r="D12" s="591"/>
      <c r="E12" s="591"/>
    </row>
    <row r="13" spans="1:5" ht="15" customHeight="1">
      <c r="A13" s="523" t="s">
        <v>155</v>
      </c>
      <c r="B13" s="590" t="str">
        <f>BCThuNhap_06203!B13</f>
        <v>Ngày 12 tháng 10 năm 2026</v>
      </c>
      <c r="C13" s="590"/>
      <c r="D13" s="590"/>
      <c r="E13" s="590"/>
    </row>
    <row r="14" spans="1:5" ht="15" customHeight="1">
      <c r="A14" s="524" t="s">
        <v>156</v>
      </c>
      <c r="B14" s="592">
        <f>BCThuNhap_06203!B14</f>
        <v>46307</v>
      </c>
      <c r="C14" s="592"/>
      <c r="D14" s="592"/>
      <c r="E14" s="592"/>
    </row>
    <row r="15" spans="1:5" ht="9" customHeight="1">
      <c r="A15" s="525"/>
      <c r="B15" s="525"/>
      <c r="C15" s="525"/>
      <c r="D15" s="526"/>
      <c r="E15" s="525"/>
    </row>
    <row r="16" spans="1:5" ht="21">
      <c r="A16" s="481" t="s">
        <v>157</v>
      </c>
      <c r="B16" s="481" t="s">
        <v>158</v>
      </c>
      <c r="C16" s="482" t="s">
        <v>159</v>
      </c>
      <c r="D16" s="482" t="str">
        <f>+BCThuNhap_06203!D17</f>
        <v>Quý III năm 2026
Quarter III 2026</v>
      </c>
      <c r="E16" s="482" t="s">
        <v>1170</v>
      </c>
    </row>
    <row r="17" spans="1:5" ht="30.75" customHeight="1">
      <c r="A17" s="483" t="s">
        <v>819</v>
      </c>
      <c r="B17" s="484" t="s">
        <v>51</v>
      </c>
      <c r="C17" s="485"/>
      <c r="D17" s="486"/>
      <c r="E17" s="487"/>
    </row>
    <row r="18" spans="1:5" ht="21.75">
      <c r="A18" s="488" t="s">
        <v>820</v>
      </c>
      <c r="B18" s="489" t="s">
        <v>16</v>
      </c>
      <c r="C18" s="485"/>
      <c r="D18" s="490">
        <f>BCThuNhap_06203!D72</f>
        <v>-2870186244</v>
      </c>
      <c r="E18" s="491">
        <v>1930685646</v>
      </c>
    </row>
    <row r="19" spans="1:5" ht="32.25">
      <c r="A19" s="488" t="s">
        <v>821</v>
      </c>
      <c r="B19" s="489" t="s">
        <v>17</v>
      </c>
      <c r="C19" s="485"/>
      <c r="D19" s="490">
        <f>D20+D21</f>
        <v>3619863929</v>
      </c>
      <c r="E19" s="491">
        <v>-341617397</v>
      </c>
    </row>
    <row r="20" spans="1:5" ht="32.25">
      <c r="A20" s="488" t="s">
        <v>822</v>
      </c>
      <c r="B20" s="489" t="s">
        <v>18</v>
      </c>
      <c r="C20" s="485"/>
      <c r="D20" s="490">
        <f>+IF(BCThuNhap_06203!D70&gt;0,-BCThuNhap_06203!D70,-BCThuNhap_06203!D70)</f>
        <v>3643357071</v>
      </c>
      <c r="E20" s="491">
        <v>-332081789</v>
      </c>
    </row>
    <row r="21" spans="1:5" ht="21.75">
      <c r="A21" s="488" t="s">
        <v>823</v>
      </c>
      <c r="B21" s="489" t="s">
        <v>27</v>
      </c>
      <c r="C21" s="485"/>
      <c r="D21" s="492">
        <f>+BCTinhHinhTaiChinh_06105!D53-BCTinhHinhTaiChinh_06105!E53</f>
        <v>-23493142</v>
      </c>
      <c r="E21" s="491">
        <v>-9535608</v>
      </c>
    </row>
    <row r="22" spans="1:5" ht="21.75">
      <c r="A22" s="488" t="s">
        <v>824</v>
      </c>
      <c r="B22" s="489" t="s">
        <v>28</v>
      </c>
      <c r="C22" s="485"/>
      <c r="D22" s="492">
        <f>+D18+D19</f>
        <v>749677685</v>
      </c>
      <c r="E22" s="491">
        <v>1589068249</v>
      </c>
    </row>
    <row r="23" spans="1:5" ht="21.75">
      <c r="A23" s="488" t="s">
        <v>825</v>
      </c>
      <c r="B23" s="489" t="s">
        <v>34</v>
      </c>
      <c r="C23" s="485"/>
      <c r="D23" s="492">
        <f>+IF((BCTaiSan_06027!D26-BCTaiSan_06027!E26+BCLCGT_06262!D20)&gt;0,-(BCTaiSan_06027!D26-BCTaiSan_06027!E26+BCLCGT_06262!D20),-(BCTaiSan_06027!D26-BCTaiSan_06027!E26+BCLCGT_06262!D20))</f>
        <v>5071683256</v>
      </c>
      <c r="E23" s="491">
        <v>-21248772812</v>
      </c>
    </row>
    <row r="24" spans="1:5" ht="32.25">
      <c r="A24" s="488" t="s">
        <v>826</v>
      </c>
      <c r="B24" s="489" t="s">
        <v>29</v>
      </c>
      <c r="C24" s="485"/>
      <c r="D24" s="492">
        <f>+IF((BCTaiSan_06027!D39-BCTaiSan_06027!E39)&gt;0,-(BCTaiSan_06027!D39-BCTaiSan_06027!E39),-(BCTaiSan_06027!D39-BCTaiSan_06027!E39))</f>
        <v>-2631771411</v>
      </c>
      <c r="E24" s="491">
        <v>3622737730</v>
      </c>
    </row>
    <row r="25" spans="1:5" ht="33.75" customHeight="1">
      <c r="A25" s="488" t="s">
        <v>827</v>
      </c>
      <c r="B25" s="489" t="s">
        <v>30</v>
      </c>
      <c r="C25" s="485"/>
      <c r="D25" s="492">
        <f>-(BCTaiSan_06027!D33+BCTaiSan_06027!D36-BCTaiSan_06027!E33-BCTaiSan_06027!E36)</f>
        <v>-469185038</v>
      </c>
      <c r="E25" s="491">
        <v>-87349794</v>
      </c>
    </row>
    <row r="26" spans="1:5" ht="21.75">
      <c r="A26" s="488" t="s">
        <v>828</v>
      </c>
      <c r="B26" s="489" t="s">
        <v>31</v>
      </c>
      <c r="C26" s="485"/>
      <c r="D26" s="492">
        <v>0</v>
      </c>
      <c r="E26" s="491">
        <v>0</v>
      </c>
    </row>
    <row r="27" spans="1:5" ht="21.75">
      <c r="A27" s="488" t="s">
        <v>829</v>
      </c>
      <c r="B27" s="489" t="s">
        <v>32</v>
      </c>
      <c r="C27" s="485"/>
      <c r="D27" s="492">
        <v>0</v>
      </c>
      <c r="E27" s="491">
        <v>0</v>
      </c>
    </row>
    <row r="28" spans="1:5" ht="32.25">
      <c r="A28" s="488" t="s">
        <v>830</v>
      </c>
      <c r="B28" s="489" t="s">
        <v>26</v>
      </c>
      <c r="C28" s="485"/>
      <c r="D28" s="492">
        <f>+BCTaiSan_06027!D44-BCTaiSan_06027!E44</f>
        <v>1099486762</v>
      </c>
      <c r="E28" s="491">
        <v>-1985078158</v>
      </c>
    </row>
    <row r="29" spans="1:5" ht="53.25" customHeight="1">
      <c r="A29" s="488" t="s">
        <v>831</v>
      </c>
      <c r="B29" s="489" t="s">
        <v>25</v>
      </c>
      <c r="C29" s="485"/>
      <c r="D29" s="492">
        <f>+BCTaiSan_06027!D49-BCTaiSan_06027!E49</f>
        <v>13260847</v>
      </c>
      <c r="E29" s="491">
        <v>-15089778</v>
      </c>
    </row>
    <row r="30" spans="1:5" ht="28.5" customHeight="1">
      <c r="A30" s="488" t="s">
        <v>832</v>
      </c>
      <c r="B30" s="489" t="s">
        <v>24</v>
      </c>
      <c r="C30" s="485"/>
      <c r="D30" s="493">
        <f>+BCTaiSan_06027!D50-BCTaiSan_06027!E50</f>
        <v>0</v>
      </c>
      <c r="E30" s="491">
        <v>0</v>
      </c>
    </row>
    <row r="31" spans="1:5" ht="42.75" customHeight="1">
      <c r="A31" s="488" t="s">
        <v>833</v>
      </c>
      <c r="B31" s="489" t="s">
        <v>23</v>
      </c>
      <c r="C31" s="485"/>
      <c r="D31" s="491">
        <f>+BCTaiSan_06027!D48-BCTaiSan_06027!E48</f>
        <v>1737081</v>
      </c>
      <c r="E31" s="491">
        <v>918970</v>
      </c>
    </row>
    <row r="32" spans="1:5" ht="40.5" customHeight="1">
      <c r="A32" s="488" t="s">
        <v>834</v>
      </c>
      <c r="B32" s="489" t="s">
        <v>22</v>
      </c>
      <c r="C32" s="485"/>
      <c r="D32" s="492">
        <f>+BCTaiSan_06027!D47-BCTaiSan_06027!E47</f>
        <v>-6050000</v>
      </c>
      <c r="E32" s="491">
        <v>-13200000</v>
      </c>
    </row>
    <row r="33" spans="1:5" ht="21.75">
      <c r="A33" s="488" t="s">
        <v>835</v>
      </c>
      <c r="B33" s="489" t="s">
        <v>33</v>
      </c>
      <c r="C33" s="485"/>
      <c r="D33" s="492">
        <f>+BCTaiSan_06027!D46-BCTaiSan_06027!E46</f>
        <v>0</v>
      </c>
      <c r="E33" s="491">
        <v>-16575636</v>
      </c>
    </row>
    <row r="34" spans="1:5" ht="21.75">
      <c r="A34" s="488" t="s">
        <v>836</v>
      </c>
      <c r="B34" s="489" t="s">
        <v>837</v>
      </c>
      <c r="C34" s="485"/>
      <c r="D34" s="492">
        <v>0</v>
      </c>
      <c r="E34" s="491">
        <v>0</v>
      </c>
    </row>
    <row r="35" spans="1:5" ht="32.25">
      <c r="A35" s="488" t="s">
        <v>838</v>
      </c>
      <c r="B35" s="489" t="s">
        <v>839</v>
      </c>
      <c r="C35" s="485"/>
      <c r="D35" s="492">
        <f>+BCTinhHinhTaiChinh_06105!D63-BCTinhHinhTaiChinh_06105!E63</f>
        <v>-842638</v>
      </c>
      <c r="E35" s="491">
        <v>-5963669</v>
      </c>
    </row>
    <row r="36" spans="1:5" ht="21.75">
      <c r="A36" s="488" t="s">
        <v>840</v>
      </c>
      <c r="B36" s="489" t="s">
        <v>841</v>
      </c>
      <c r="C36" s="485"/>
      <c r="D36" s="492">
        <v>0</v>
      </c>
      <c r="E36" s="491">
        <v>0</v>
      </c>
    </row>
    <row r="37" spans="1:5" ht="21.75">
      <c r="A37" s="494" t="s">
        <v>842</v>
      </c>
      <c r="B37" s="495" t="s">
        <v>843</v>
      </c>
      <c r="C37" s="496"/>
      <c r="D37" s="497">
        <f>+D22+D23+D24+D25+D28+D29+D30+D31+D34+D35+D32+D33</f>
        <v>3827996544</v>
      </c>
      <c r="E37" s="498">
        <v>-18159304898</v>
      </c>
    </row>
    <row r="38" spans="1:5" ht="21.75">
      <c r="A38" s="483" t="s">
        <v>844</v>
      </c>
      <c r="B38" s="489" t="s">
        <v>61</v>
      </c>
      <c r="C38" s="485"/>
      <c r="D38" s="492"/>
      <c r="E38" s="491"/>
    </row>
    <row r="39" spans="1:5" ht="21.75">
      <c r="A39" s="488" t="s">
        <v>845</v>
      </c>
      <c r="B39" s="489" t="s">
        <v>20</v>
      </c>
      <c r="C39" s="485"/>
      <c r="D39" s="499">
        <f>BCKetQuaHoatDong_06028!D64</f>
        <v>2741349566</v>
      </c>
      <c r="E39" s="491">
        <v>2300582526</v>
      </c>
    </row>
    <row r="40" spans="1:5" ht="21.75">
      <c r="A40" s="488" t="s">
        <v>846</v>
      </c>
      <c r="B40" s="489" t="s">
        <v>19</v>
      </c>
      <c r="C40" s="485"/>
      <c r="D40" s="500">
        <f>BCKetQuaHoatDong_06028!D65</f>
        <v>-3958599984</v>
      </c>
      <c r="E40" s="491">
        <v>-2098073545</v>
      </c>
    </row>
    <row r="41" spans="1:5" ht="21.75">
      <c r="A41" s="488" t="s">
        <v>847</v>
      </c>
      <c r="B41" s="489" t="s">
        <v>848</v>
      </c>
      <c r="C41" s="485"/>
      <c r="D41" s="492">
        <v>0</v>
      </c>
      <c r="E41" s="491">
        <v>0</v>
      </c>
    </row>
    <row r="42" spans="1:5" ht="21.75">
      <c r="A42" s="488" t="s">
        <v>849</v>
      </c>
      <c r="B42" s="489" t="s">
        <v>850</v>
      </c>
      <c r="C42" s="485"/>
      <c r="D42" s="492">
        <v>0</v>
      </c>
      <c r="E42" s="491">
        <v>0</v>
      </c>
    </row>
    <row r="43" spans="1:5" ht="21.75">
      <c r="A43" s="488" t="s">
        <v>851</v>
      </c>
      <c r="B43" s="489" t="s">
        <v>852</v>
      </c>
      <c r="C43" s="485"/>
      <c r="D43" s="492">
        <f>BCKetQuaHoatDong_06028!D62</f>
        <v>0</v>
      </c>
      <c r="E43" s="491">
        <v>0</v>
      </c>
    </row>
    <row r="44" spans="1:5" ht="21.75">
      <c r="A44" s="494" t="s">
        <v>853</v>
      </c>
      <c r="B44" s="495" t="s">
        <v>21</v>
      </c>
      <c r="C44" s="496"/>
      <c r="D44" s="497">
        <f>+D39+D40+D41-D42+D43</f>
        <v>-1217250418</v>
      </c>
      <c r="E44" s="498">
        <v>202508981</v>
      </c>
    </row>
    <row r="45" spans="1:5" ht="32.25">
      <c r="A45" s="483" t="s">
        <v>854</v>
      </c>
      <c r="B45" s="489" t="s">
        <v>49</v>
      </c>
      <c r="C45" s="485"/>
      <c r="D45" s="501">
        <f>+D37+D44</f>
        <v>2610746126</v>
      </c>
      <c r="E45" s="502">
        <v>-17956795917</v>
      </c>
    </row>
    <row r="46" spans="1:5" ht="21.75">
      <c r="A46" s="483" t="s">
        <v>855</v>
      </c>
      <c r="B46" s="489" t="s">
        <v>856</v>
      </c>
      <c r="C46" s="485"/>
      <c r="D46" s="501">
        <f>E51</f>
        <v>9446760417</v>
      </c>
      <c r="E46" s="502">
        <v>27403556334</v>
      </c>
    </row>
    <row r="47" spans="1:5" ht="21.75">
      <c r="A47" s="488" t="s">
        <v>857</v>
      </c>
      <c r="B47" s="489" t="s">
        <v>858</v>
      </c>
      <c r="C47" s="485"/>
      <c r="D47" s="492">
        <f>+D48+D49</f>
        <v>9446760417</v>
      </c>
      <c r="E47" s="491">
        <v>27403556334</v>
      </c>
    </row>
    <row r="48" spans="1:5" ht="21.75">
      <c r="A48" s="503" t="s">
        <v>859</v>
      </c>
      <c r="B48" s="489" t="s">
        <v>860</v>
      </c>
      <c r="C48" s="485"/>
      <c r="D48" s="492">
        <f>E53</f>
        <v>9427960417</v>
      </c>
      <c r="E48" s="491">
        <v>27221556334</v>
      </c>
    </row>
    <row r="49" spans="1:5" ht="21.75">
      <c r="A49" s="503" t="s">
        <v>861</v>
      </c>
      <c r="B49" s="489" t="s">
        <v>862</v>
      </c>
      <c r="C49" s="485"/>
      <c r="D49" s="492">
        <f>E54</f>
        <v>18800000</v>
      </c>
      <c r="E49" s="491">
        <v>182000000</v>
      </c>
    </row>
    <row r="50" spans="1:5" ht="21.75">
      <c r="A50" s="503" t="s">
        <v>863</v>
      </c>
      <c r="B50" s="489" t="s">
        <v>864</v>
      </c>
      <c r="C50" s="485"/>
      <c r="D50" s="492">
        <v>0</v>
      </c>
      <c r="E50" s="491">
        <v>0</v>
      </c>
    </row>
    <row r="51" spans="1:5" ht="21.75">
      <c r="A51" s="483" t="s">
        <v>865</v>
      </c>
      <c r="B51" s="489" t="s">
        <v>866</v>
      </c>
      <c r="C51" s="485"/>
      <c r="D51" s="501">
        <f>D52</f>
        <v>12057506543</v>
      </c>
      <c r="E51" s="502">
        <v>9446760417</v>
      </c>
    </row>
    <row r="52" spans="1:5" ht="21.75">
      <c r="A52" s="488" t="s">
        <v>867</v>
      </c>
      <c r="B52" s="489" t="s">
        <v>868</v>
      </c>
      <c r="C52" s="485"/>
      <c r="D52" s="492">
        <f>+D53+D54+D55</f>
        <v>12057506543</v>
      </c>
      <c r="E52" s="492">
        <v>9446760417</v>
      </c>
    </row>
    <row r="53" spans="1:5" ht="21.75">
      <c r="A53" s="503" t="s">
        <v>859</v>
      </c>
      <c r="B53" s="489" t="s">
        <v>869</v>
      </c>
      <c r="C53" s="485"/>
      <c r="D53" s="491">
        <f>BCTaiSan_06027!D24+BCTaiSan_06027!D25</f>
        <v>11979755125</v>
      </c>
      <c r="E53" s="491">
        <v>9427960417</v>
      </c>
    </row>
    <row r="54" spans="1:5" ht="21.75">
      <c r="A54" s="503" t="s">
        <v>861</v>
      </c>
      <c r="B54" s="489" t="s">
        <v>870</v>
      </c>
      <c r="C54" s="485"/>
      <c r="D54" s="492">
        <f>BCTaiSan_06027!D22+BCTaiSan_06027!D23</f>
        <v>77751418</v>
      </c>
      <c r="E54" s="492">
        <v>18800000</v>
      </c>
    </row>
    <row r="55" spans="1:5" ht="21.75">
      <c r="A55" s="503" t="s">
        <v>863</v>
      </c>
      <c r="B55" s="489" t="s">
        <v>871</v>
      </c>
      <c r="C55" s="485"/>
      <c r="D55" s="492">
        <v>0</v>
      </c>
      <c r="E55" s="491">
        <v>0</v>
      </c>
    </row>
    <row r="56" spans="1:5" ht="21.75">
      <c r="A56" s="483" t="s">
        <v>872</v>
      </c>
      <c r="B56" s="489" t="s">
        <v>873</v>
      </c>
      <c r="C56" s="485"/>
      <c r="D56" s="504">
        <f>+D51-D46</f>
        <v>2610746126</v>
      </c>
      <c r="E56" s="505">
        <v>-17956795917</v>
      </c>
    </row>
    <row r="57" spans="1:5" ht="21.75">
      <c r="A57" s="483" t="s">
        <v>874</v>
      </c>
      <c r="B57" s="489" t="s">
        <v>875</v>
      </c>
      <c r="C57" s="485"/>
      <c r="D57" s="506"/>
      <c r="E57" s="507"/>
    </row>
    <row r="58" spans="1:5">
      <c r="A58" s="508"/>
      <c r="B58" s="508" t="s">
        <v>573</v>
      </c>
      <c r="C58" s="508"/>
      <c r="D58" s="508"/>
      <c r="E58" s="508"/>
    </row>
    <row r="59" spans="1:5" ht="9.75" customHeight="1">
      <c r="A59" s="509"/>
      <c r="B59" s="509"/>
      <c r="C59" s="510"/>
      <c r="D59" s="510"/>
      <c r="E59" s="510"/>
    </row>
    <row r="60" spans="1:5">
      <c r="A60" s="508" t="s">
        <v>574</v>
      </c>
      <c r="B60" s="509"/>
      <c r="C60" s="510"/>
      <c r="D60" s="508" t="s">
        <v>575</v>
      </c>
      <c r="E60" s="511"/>
    </row>
    <row r="61" spans="1:5">
      <c r="A61" s="509"/>
      <c r="B61" s="509"/>
      <c r="C61" s="510"/>
      <c r="D61" s="510"/>
      <c r="E61" s="510"/>
    </row>
    <row r="62" spans="1:5">
      <c r="A62" s="509"/>
      <c r="B62" s="509"/>
      <c r="C62" s="510"/>
      <c r="D62" s="510"/>
      <c r="E62" s="510"/>
    </row>
    <row r="63" spans="1:5">
      <c r="A63" s="509"/>
      <c r="B63" s="509"/>
      <c r="C63" s="510"/>
      <c r="D63" s="510"/>
      <c r="E63" s="510"/>
    </row>
    <row r="64" spans="1:5">
      <c r="A64" s="509"/>
      <c r="B64" s="509"/>
      <c r="C64" s="510"/>
      <c r="D64" s="510"/>
      <c r="E64" s="510"/>
    </row>
    <row r="65" spans="1:5">
      <c r="A65" s="509"/>
      <c r="B65" s="509"/>
      <c r="C65" s="510"/>
      <c r="D65" s="510"/>
      <c r="E65" s="510"/>
    </row>
    <row r="66" spans="1:5">
      <c r="A66" s="509"/>
      <c r="B66" s="509"/>
      <c r="C66" s="510"/>
      <c r="D66" s="510"/>
      <c r="E66" s="510"/>
    </row>
    <row r="67" spans="1:5">
      <c r="A67" s="509"/>
      <c r="B67" s="509"/>
      <c r="C67" s="510"/>
      <c r="D67" s="512"/>
      <c r="E67" s="512"/>
    </row>
    <row r="68" spans="1:5">
      <c r="A68" s="508" t="s">
        <v>1136</v>
      </c>
      <c r="B68" s="513" t="s">
        <v>1155</v>
      </c>
      <c r="C68" s="514"/>
      <c r="D68" s="589" t="s">
        <v>876</v>
      </c>
      <c r="E68" s="589"/>
    </row>
    <row r="69" spans="1:5">
      <c r="A69" s="508" t="s">
        <v>890</v>
      </c>
      <c r="B69" s="593" t="s">
        <v>576</v>
      </c>
      <c r="C69" s="593"/>
      <c r="D69" s="589" t="s">
        <v>886</v>
      </c>
      <c r="E69" s="589"/>
    </row>
    <row r="70" spans="1:5">
      <c r="A70" s="201"/>
      <c r="B70" s="201"/>
      <c r="C70" s="238"/>
      <c r="D70" s="238"/>
      <c r="E70" s="238"/>
    </row>
  </sheetData>
  <mergeCells count="15">
    <mergeCell ref="A1:E1"/>
    <mergeCell ref="A2:E2"/>
    <mergeCell ref="A3:E4"/>
    <mergeCell ref="A5:E5"/>
    <mergeCell ref="B7:E7"/>
    <mergeCell ref="D68:E68"/>
    <mergeCell ref="D69:E69"/>
    <mergeCell ref="B11:E11"/>
    <mergeCell ref="B8:E8"/>
    <mergeCell ref="B9:E9"/>
    <mergeCell ref="B10:E10"/>
    <mergeCell ref="B12:E12"/>
    <mergeCell ref="B13:E13"/>
    <mergeCell ref="B14:E14"/>
    <mergeCell ref="B69:C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scale="9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I87"/>
  <sheetViews>
    <sheetView topLeftCell="A56" zoomScale="85" zoomScaleNormal="85" zoomScaleSheetLayoutView="85" workbookViewId="0">
      <selection activeCell="D17" sqref="D17:F69"/>
    </sheetView>
  </sheetViews>
  <sheetFormatPr defaultColWidth="9.140625" defaultRowHeight="15"/>
  <cols>
    <col min="1" max="1" width="9.140625" style="285"/>
    <col min="2" max="2" width="57.42578125" style="285" customWidth="1"/>
    <col min="3" max="3" width="11" style="285" bestFit="1" customWidth="1"/>
    <col min="4" max="4" width="23.140625" style="309" customWidth="1"/>
    <col min="5" max="5" width="24.5703125" style="309" customWidth="1"/>
    <col min="6" max="6" width="16.85546875" style="285" customWidth="1"/>
    <col min="7" max="7" width="16.85546875" style="285" hidden="1" customWidth="1"/>
    <col min="8" max="8" width="19" style="285" hidden="1" customWidth="1"/>
    <col min="9" max="9" width="18" style="285" hidden="1" customWidth="1"/>
    <col min="10" max="10" width="7.85546875" style="285" hidden="1" customWidth="1"/>
    <col min="11" max="11" width="22.140625" style="307" hidden="1" customWidth="1"/>
    <col min="12" max="12" width="12.5703125" style="444" bestFit="1" customWidth="1"/>
    <col min="13" max="87" width="9.140625" style="444"/>
    <col min="88" max="16384" width="9.140625" style="285"/>
  </cols>
  <sheetData>
    <row r="1" spans="1:8" ht="23.25" customHeight="1">
      <c r="A1" s="604" t="s">
        <v>777</v>
      </c>
      <c r="B1" s="604"/>
      <c r="C1" s="604"/>
      <c r="D1" s="604"/>
      <c r="E1" s="604"/>
      <c r="F1" s="604"/>
      <c r="G1" s="284"/>
      <c r="H1" s="53" t="s">
        <v>531</v>
      </c>
    </row>
    <row r="2" spans="1:8" ht="68.25" customHeight="1">
      <c r="A2" s="605" t="s">
        <v>808</v>
      </c>
      <c r="B2" s="605"/>
      <c r="C2" s="605"/>
      <c r="D2" s="605"/>
      <c r="E2" s="605"/>
      <c r="F2" s="605"/>
      <c r="G2" s="286"/>
    </row>
    <row r="3" spans="1:8" ht="15" customHeight="1">
      <c r="A3" s="571" t="s">
        <v>629</v>
      </c>
      <c r="B3" s="571"/>
      <c r="C3" s="571"/>
      <c r="D3" s="571"/>
      <c r="E3" s="571"/>
      <c r="F3" s="571"/>
      <c r="G3" s="287"/>
    </row>
    <row r="4" spans="1:8">
      <c r="A4" s="571"/>
      <c r="B4" s="571"/>
      <c r="C4" s="571"/>
      <c r="D4" s="571"/>
      <c r="E4" s="571"/>
      <c r="F4" s="571"/>
      <c r="G4" s="287"/>
    </row>
    <row r="5" spans="1:8">
      <c r="A5" s="572" t="str">
        <f>BCTinhHinhTaiChinh_06105!A5</f>
        <v>Tại ngày 30 tháng 09 năm 2026/As at 30 September 2026</v>
      </c>
      <c r="B5" s="572"/>
      <c r="C5" s="572"/>
      <c r="D5" s="572"/>
      <c r="E5" s="572"/>
      <c r="F5" s="572"/>
      <c r="G5" s="288"/>
    </row>
    <row r="6" spans="1:8">
      <c r="A6" s="253"/>
      <c r="B6" s="253"/>
      <c r="C6" s="253"/>
      <c r="D6" s="253"/>
      <c r="E6" s="253"/>
      <c r="F6" s="117"/>
      <c r="G6" s="117"/>
    </row>
    <row r="7" spans="1:8" ht="20.100000000000001" customHeight="1">
      <c r="A7" s="599" t="s">
        <v>435</v>
      </c>
      <c r="B7" s="599"/>
      <c r="C7" s="585" t="s">
        <v>496</v>
      </c>
      <c r="D7" s="585"/>
      <c r="E7" s="585"/>
      <c r="F7" s="585"/>
      <c r="G7" s="289"/>
    </row>
    <row r="8" spans="1:8" ht="20.100000000000001" customHeight="1">
      <c r="A8" s="600" t="s">
        <v>434</v>
      </c>
      <c r="B8" s="600"/>
      <c r="C8" s="588" t="s">
        <v>497</v>
      </c>
      <c r="D8" s="588"/>
      <c r="E8" s="588"/>
      <c r="F8" s="588"/>
      <c r="G8" s="290"/>
    </row>
    <row r="9" spans="1:8" ht="20.100000000000001" customHeight="1">
      <c r="A9" s="599" t="s">
        <v>500</v>
      </c>
      <c r="B9" s="599"/>
      <c r="C9" s="585" t="s">
        <v>605</v>
      </c>
      <c r="D9" s="585"/>
      <c r="E9" s="585"/>
      <c r="F9" s="585"/>
      <c r="G9" s="289"/>
    </row>
    <row r="10" spans="1:8" ht="20.100000000000001" customHeight="1">
      <c r="A10" s="602" t="s">
        <v>598</v>
      </c>
      <c r="B10" s="602"/>
      <c r="C10" s="588" t="s">
        <v>526</v>
      </c>
      <c r="D10" s="588"/>
      <c r="E10" s="588"/>
      <c r="F10" s="588"/>
      <c r="G10" s="290"/>
    </row>
    <row r="11" spans="1:8" ht="20.100000000000001" customHeight="1">
      <c r="A11" s="599" t="s">
        <v>502</v>
      </c>
      <c r="B11" s="599"/>
      <c r="C11" s="585" t="s">
        <v>610</v>
      </c>
      <c r="D11" s="585"/>
      <c r="E11" s="585"/>
      <c r="F11" s="585"/>
      <c r="G11" s="289"/>
    </row>
    <row r="12" spans="1:8" ht="20.100000000000001" customHeight="1">
      <c r="A12" s="603" t="s">
        <v>503</v>
      </c>
      <c r="B12" s="603"/>
      <c r="C12" s="588" t="s">
        <v>609</v>
      </c>
      <c r="D12" s="588"/>
      <c r="E12" s="588"/>
      <c r="F12" s="588"/>
      <c r="G12" s="290"/>
    </row>
    <row r="13" spans="1:8" ht="20.100000000000001" customHeight="1">
      <c r="A13" s="601" t="s">
        <v>155</v>
      </c>
      <c r="B13" s="601"/>
      <c r="C13" s="585" t="str">
        <f>BCThuNhap_06203!B13</f>
        <v>Ngày 12 tháng 10 năm 2026</v>
      </c>
      <c r="D13" s="585"/>
      <c r="E13" s="585"/>
      <c r="F13" s="585"/>
      <c r="G13" s="289"/>
    </row>
    <row r="14" spans="1:8" ht="20.100000000000001" customHeight="1">
      <c r="A14" s="598" t="s">
        <v>156</v>
      </c>
      <c r="B14" s="598"/>
      <c r="C14" s="568">
        <f>BCThuNhap_06203!B14</f>
        <v>46307</v>
      </c>
      <c r="D14" s="568"/>
      <c r="E14" s="568"/>
      <c r="F14" s="568"/>
      <c r="G14" s="291"/>
    </row>
    <row r="15" spans="1:8" s="444" customFormat="1" ht="16.899999999999999" customHeight="1">
      <c r="A15" s="383" t="s">
        <v>813</v>
      </c>
      <c r="B15" s="384" t="s">
        <v>814</v>
      </c>
      <c r="C15" s="384"/>
      <c r="D15" s="384"/>
      <c r="E15" s="384"/>
      <c r="F15" s="384"/>
    </row>
    <row r="16" spans="1:8">
      <c r="A16" s="383" t="s">
        <v>51</v>
      </c>
      <c r="B16" s="384" t="s">
        <v>592</v>
      </c>
      <c r="C16" s="385"/>
      <c r="D16" s="386"/>
      <c r="E16" s="386"/>
      <c r="F16" s="385"/>
      <c r="G16" s="292"/>
    </row>
    <row r="17" spans="1:15" ht="56.25" customHeight="1">
      <c r="A17" s="251" t="s">
        <v>307</v>
      </c>
      <c r="B17" s="251" t="s">
        <v>308</v>
      </c>
      <c r="C17" s="251" t="s">
        <v>309</v>
      </c>
      <c r="D17" s="212" t="str">
        <f>+BCTinhHinhTaiChinh_06105!D16</f>
        <v>Ngày 30 tháng 09 năm 2026
As at 30 September 2026</v>
      </c>
      <c r="E17" s="249" t="str">
        <f>BCTinhHinhTaiChinh_06105!E16</f>
        <v>Ngày 30 tháng 06 năm 2026
As at 30 June 2026</v>
      </c>
      <c r="F17" s="123" t="s">
        <v>310</v>
      </c>
      <c r="G17" s="57"/>
      <c r="K17" s="58" t="s">
        <v>604</v>
      </c>
    </row>
    <row r="18" spans="1:15" ht="39" customHeight="1">
      <c r="A18" s="252" t="s">
        <v>51</v>
      </c>
      <c r="B18" s="247" t="s">
        <v>311</v>
      </c>
      <c r="C18" s="121" t="s">
        <v>84</v>
      </c>
      <c r="D18" s="124"/>
      <c r="E18" s="387"/>
      <c r="F18" s="122"/>
      <c r="G18" s="56"/>
      <c r="K18" s="294">
        <v>0</v>
      </c>
    </row>
    <row r="19" spans="1:15" ht="43.5" customHeight="1">
      <c r="A19" s="388" t="s">
        <v>85</v>
      </c>
      <c r="B19" s="246" t="s">
        <v>312</v>
      </c>
      <c r="C19" s="160" t="s">
        <v>86</v>
      </c>
      <c r="D19" s="125">
        <v>12057506543</v>
      </c>
      <c r="E19" s="447">
        <v>9446760417</v>
      </c>
      <c r="F19" s="453">
        <v>85.585805433553361</v>
      </c>
      <c r="G19" s="55"/>
      <c r="K19" s="294">
        <v>18924296298</v>
      </c>
      <c r="M19" s="515"/>
      <c r="N19" s="515"/>
      <c r="O19" s="515"/>
    </row>
    <row r="20" spans="1:15" ht="39" customHeight="1">
      <c r="A20" s="389"/>
      <c r="B20" s="243" t="s">
        <v>313</v>
      </c>
      <c r="C20" s="119" t="s">
        <v>87</v>
      </c>
      <c r="D20" s="126">
        <v>0</v>
      </c>
      <c r="E20" s="448">
        <v>0</v>
      </c>
      <c r="F20" s="126">
        <v>0</v>
      </c>
      <c r="G20" s="54"/>
      <c r="K20" s="294">
        <v>0</v>
      </c>
      <c r="M20" s="515"/>
      <c r="N20" s="515"/>
      <c r="O20" s="515"/>
    </row>
    <row r="21" spans="1:15" ht="45.75" customHeight="1">
      <c r="A21" s="389"/>
      <c r="B21" s="243" t="s">
        <v>314</v>
      </c>
      <c r="C21" s="119" t="s">
        <v>88</v>
      </c>
      <c r="D21" s="125">
        <v>7057506543</v>
      </c>
      <c r="E21" s="447">
        <v>2446760417</v>
      </c>
      <c r="F21" s="453">
        <v>177.42022190911914</v>
      </c>
      <c r="G21" s="54"/>
      <c r="K21" s="294">
        <v>10834088082</v>
      </c>
      <c r="M21" s="515"/>
      <c r="N21" s="515"/>
      <c r="O21" s="515"/>
    </row>
    <row r="22" spans="1:15" ht="44.25" customHeight="1">
      <c r="A22" s="389"/>
      <c r="B22" s="243" t="s">
        <v>878</v>
      </c>
      <c r="C22" s="119" t="s">
        <v>881</v>
      </c>
      <c r="D22" s="125">
        <v>77751418</v>
      </c>
      <c r="E22" s="125">
        <v>18800000</v>
      </c>
      <c r="F22" s="453">
        <v>62.161351135273428</v>
      </c>
      <c r="G22" s="54"/>
      <c r="K22" s="294"/>
      <c r="M22" s="515"/>
      <c r="N22" s="515"/>
      <c r="O22" s="515"/>
    </row>
    <row r="23" spans="1:15" ht="39" customHeight="1">
      <c r="A23" s="389"/>
      <c r="B23" s="243" t="s">
        <v>879</v>
      </c>
      <c r="C23" s="119" t="s">
        <v>882</v>
      </c>
      <c r="D23" s="125">
        <v>0</v>
      </c>
      <c r="E23" s="125">
        <v>0</v>
      </c>
      <c r="F23" s="125">
        <v>0</v>
      </c>
      <c r="G23" s="54"/>
      <c r="K23" s="294"/>
      <c r="M23" s="515"/>
      <c r="N23" s="515"/>
      <c r="O23" s="515"/>
    </row>
    <row r="24" spans="1:15" ht="39" customHeight="1">
      <c r="A24" s="389"/>
      <c r="B24" s="243" t="s">
        <v>880</v>
      </c>
      <c r="C24" s="119" t="s">
        <v>883</v>
      </c>
      <c r="D24" s="125">
        <v>6979755125</v>
      </c>
      <c r="E24" s="447">
        <v>2427960417</v>
      </c>
      <c r="F24" s="453">
        <v>181.16209787737108</v>
      </c>
      <c r="G24" s="54"/>
      <c r="K24" s="294"/>
      <c r="M24" s="515"/>
      <c r="N24" s="515"/>
      <c r="O24" s="515"/>
    </row>
    <row r="25" spans="1:15" ht="39" customHeight="1">
      <c r="A25" s="389"/>
      <c r="B25" s="243" t="s">
        <v>315</v>
      </c>
      <c r="C25" s="119" t="s">
        <v>89</v>
      </c>
      <c r="D25" s="125">
        <v>5000000000</v>
      </c>
      <c r="E25" s="447">
        <v>7000000000</v>
      </c>
      <c r="F25" s="453">
        <v>49.454221167787537</v>
      </c>
      <c r="G25" s="54"/>
      <c r="K25" s="294">
        <v>8090208216</v>
      </c>
      <c r="M25" s="515"/>
      <c r="N25" s="515"/>
      <c r="O25" s="515"/>
    </row>
    <row r="26" spans="1:15" ht="39" customHeight="1">
      <c r="A26" s="390" t="s">
        <v>90</v>
      </c>
      <c r="B26" s="246" t="s">
        <v>522</v>
      </c>
      <c r="C26" s="160" t="s">
        <v>91</v>
      </c>
      <c r="D26" s="125">
        <v>142417827499</v>
      </c>
      <c r="E26" s="447">
        <v>151132867826</v>
      </c>
      <c r="F26" s="453">
        <v>105.67694410870008</v>
      </c>
      <c r="G26" s="55"/>
      <c r="K26" s="294">
        <v>54380270000</v>
      </c>
      <c r="M26" s="515"/>
      <c r="N26" s="515"/>
      <c r="O26" s="515"/>
    </row>
    <row r="27" spans="1:15" ht="39" customHeight="1">
      <c r="A27" s="389"/>
      <c r="B27" s="248" t="s">
        <v>317</v>
      </c>
      <c r="C27" s="119" t="s">
        <v>505</v>
      </c>
      <c r="D27" s="125">
        <v>100882179000</v>
      </c>
      <c r="E27" s="448">
        <v>105443263100</v>
      </c>
      <c r="F27" s="453">
        <v>94.553929134071282</v>
      </c>
      <c r="G27" s="54"/>
      <c r="K27" s="294">
        <v>54104270000</v>
      </c>
      <c r="M27" s="515"/>
      <c r="N27" s="515"/>
      <c r="O27" s="515"/>
    </row>
    <row r="28" spans="1:15" ht="39" customHeight="1">
      <c r="A28" s="389"/>
      <c r="B28" s="248" t="s">
        <v>318</v>
      </c>
      <c r="C28" s="119" t="s">
        <v>506</v>
      </c>
      <c r="D28" s="126">
        <v>0</v>
      </c>
      <c r="E28" s="448">
        <v>3000000000</v>
      </c>
      <c r="F28" s="126">
        <v>0</v>
      </c>
      <c r="G28" s="54"/>
      <c r="K28" s="294">
        <v>0</v>
      </c>
      <c r="M28" s="515"/>
      <c r="N28" s="515"/>
      <c r="O28" s="515"/>
    </row>
    <row r="29" spans="1:15" ht="39" customHeight="1">
      <c r="A29" s="389"/>
      <c r="B29" s="248" t="s">
        <v>319</v>
      </c>
      <c r="C29" s="119" t="s">
        <v>507</v>
      </c>
      <c r="D29" s="126">
        <v>0</v>
      </c>
      <c r="E29" s="448">
        <v>0</v>
      </c>
      <c r="F29" s="126">
        <v>0</v>
      </c>
      <c r="G29" s="54"/>
      <c r="K29" s="294">
        <v>0</v>
      </c>
      <c r="L29" s="515"/>
      <c r="M29" s="515"/>
      <c r="N29" s="515"/>
      <c r="O29" s="515"/>
    </row>
    <row r="30" spans="1:15" ht="39" customHeight="1">
      <c r="A30" s="389"/>
      <c r="B30" s="248" t="s">
        <v>320</v>
      </c>
      <c r="C30" s="119" t="s">
        <v>508</v>
      </c>
      <c r="D30" s="126">
        <v>41535648499</v>
      </c>
      <c r="E30" s="448">
        <v>42689604726</v>
      </c>
      <c r="F30" s="453">
        <v>148.82832755268734</v>
      </c>
      <c r="G30" s="54"/>
      <c r="K30" s="294">
        <v>0</v>
      </c>
      <c r="M30" s="515"/>
      <c r="N30" s="515"/>
      <c r="O30" s="515"/>
    </row>
    <row r="31" spans="1:15" ht="39" customHeight="1">
      <c r="A31" s="389"/>
      <c r="B31" s="248" t="s">
        <v>264</v>
      </c>
      <c r="C31" s="119" t="s">
        <v>509</v>
      </c>
      <c r="D31" s="126">
        <v>0</v>
      </c>
      <c r="E31" s="448">
        <v>0</v>
      </c>
      <c r="F31" s="126">
        <v>0</v>
      </c>
      <c r="G31" s="54"/>
      <c r="K31" s="294">
        <v>0</v>
      </c>
      <c r="M31" s="515"/>
      <c r="N31" s="515"/>
      <c r="O31" s="515"/>
    </row>
    <row r="32" spans="1:15" ht="39" customHeight="1">
      <c r="A32" s="390"/>
      <c r="B32" s="161" t="s">
        <v>523</v>
      </c>
      <c r="C32" s="120" t="s">
        <v>524</v>
      </c>
      <c r="D32" s="126">
        <v>0</v>
      </c>
      <c r="E32" s="448">
        <v>0</v>
      </c>
      <c r="F32" s="126">
        <v>0</v>
      </c>
      <c r="G32" s="54"/>
      <c r="K32" s="294">
        <v>276000000</v>
      </c>
      <c r="M32" s="515"/>
      <c r="N32" s="515"/>
      <c r="O32" s="515"/>
    </row>
    <row r="33" spans="1:87" ht="39" customHeight="1">
      <c r="A33" s="390" t="s">
        <v>92</v>
      </c>
      <c r="B33" s="246" t="s">
        <v>321</v>
      </c>
      <c r="C33" s="160" t="s">
        <v>93</v>
      </c>
      <c r="D33" s="125">
        <v>131500000</v>
      </c>
      <c r="E33" s="447">
        <v>92875000</v>
      </c>
      <c r="F33" s="453">
        <v>64.146341463414629</v>
      </c>
      <c r="G33" s="55"/>
      <c r="K33" s="294">
        <v>182000000</v>
      </c>
      <c r="L33" s="515"/>
      <c r="M33" s="515"/>
      <c r="N33" s="515"/>
      <c r="O33" s="515"/>
    </row>
    <row r="34" spans="1:87" ht="39" customHeight="1">
      <c r="A34" s="390"/>
      <c r="B34" s="246" t="s">
        <v>630</v>
      </c>
      <c r="C34" s="160" t="s">
        <v>631</v>
      </c>
      <c r="D34" s="125">
        <v>131500000</v>
      </c>
      <c r="E34" s="447">
        <v>92875000</v>
      </c>
      <c r="F34" s="453">
        <v>64.146341463414629</v>
      </c>
      <c r="G34" s="55"/>
      <c r="K34" s="294"/>
      <c r="L34" s="515"/>
      <c r="M34" s="515"/>
      <c r="N34" s="515"/>
      <c r="O34" s="515"/>
    </row>
    <row r="35" spans="1:87" ht="37.5" customHeight="1">
      <c r="A35" s="390"/>
      <c r="B35" s="348" t="s">
        <v>632</v>
      </c>
      <c r="C35" s="160" t="s">
        <v>633</v>
      </c>
      <c r="D35" s="244">
        <v>0</v>
      </c>
      <c r="E35" s="449">
        <v>0</v>
      </c>
      <c r="F35" s="125">
        <v>0</v>
      </c>
      <c r="G35" s="55"/>
      <c r="K35" s="294"/>
      <c r="M35" s="515"/>
      <c r="N35" s="515"/>
      <c r="O35" s="515"/>
    </row>
    <row r="36" spans="1:87" ht="39.75" customHeight="1">
      <c r="A36" s="390" t="s">
        <v>94</v>
      </c>
      <c r="B36" s="246" t="s">
        <v>322</v>
      </c>
      <c r="C36" s="160" t="s">
        <v>95</v>
      </c>
      <c r="D36" s="125">
        <v>984907708</v>
      </c>
      <c r="E36" s="447">
        <v>554347670</v>
      </c>
      <c r="F36" s="453">
        <v>397.39108520176126</v>
      </c>
      <c r="G36" s="55"/>
      <c r="K36" s="294">
        <v>31954902</v>
      </c>
      <c r="M36" s="515"/>
      <c r="N36" s="515"/>
      <c r="O36" s="515"/>
    </row>
    <row r="37" spans="1:87" ht="39" customHeight="1">
      <c r="A37" s="390"/>
      <c r="B37" s="226" t="s">
        <v>584</v>
      </c>
      <c r="C37" s="160" t="s">
        <v>585</v>
      </c>
      <c r="D37" s="125">
        <v>984907708</v>
      </c>
      <c r="E37" s="447">
        <v>554347670</v>
      </c>
      <c r="F37" s="453">
        <v>397.39108520176126</v>
      </c>
      <c r="G37" s="55"/>
      <c r="K37" s="294">
        <v>31954902</v>
      </c>
      <c r="M37" s="515"/>
      <c r="N37" s="515"/>
      <c r="O37" s="515"/>
    </row>
    <row r="38" spans="1:87" ht="39" customHeight="1">
      <c r="A38" s="390"/>
      <c r="B38" s="226" t="s">
        <v>583</v>
      </c>
      <c r="C38" s="160" t="s">
        <v>586</v>
      </c>
      <c r="D38" s="125">
        <v>0</v>
      </c>
      <c r="E38" s="447">
        <v>0</v>
      </c>
      <c r="F38" s="125">
        <v>0</v>
      </c>
      <c r="G38" s="55"/>
      <c r="K38" s="294">
        <v>0</v>
      </c>
      <c r="M38" s="515"/>
      <c r="N38" s="515"/>
      <c r="O38" s="515"/>
    </row>
    <row r="39" spans="1:87" ht="44.25" customHeight="1">
      <c r="A39" s="390" t="s">
        <v>96</v>
      </c>
      <c r="B39" s="246" t="s">
        <v>323</v>
      </c>
      <c r="C39" s="160" t="s">
        <v>97</v>
      </c>
      <c r="D39" s="125">
        <v>2631771411</v>
      </c>
      <c r="E39" s="447">
        <v>0</v>
      </c>
      <c r="F39" s="453">
        <v>105.37968224861753</v>
      </c>
      <c r="G39" s="55"/>
      <c r="K39" s="294">
        <v>838678093</v>
      </c>
      <c r="M39" s="515"/>
      <c r="N39" s="515"/>
      <c r="O39" s="515"/>
    </row>
    <row r="40" spans="1:87" ht="39" customHeight="1">
      <c r="A40" s="390" t="s">
        <v>98</v>
      </c>
      <c r="B40" s="246" t="s">
        <v>324</v>
      </c>
      <c r="C40" s="160" t="s">
        <v>99</v>
      </c>
      <c r="D40" s="125">
        <v>0</v>
      </c>
      <c r="E40" s="447">
        <v>0</v>
      </c>
      <c r="F40" s="125">
        <v>0</v>
      </c>
      <c r="G40" s="295"/>
      <c r="K40" s="294">
        <v>0</v>
      </c>
      <c r="M40" s="515"/>
      <c r="N40" s="515"/>
      <c r="O40" s="515"/>
    </row>
    <row r="41" spans="1:87" ht="39" customHeight="1">
      <c r="A41" s="390" t="s">
        <v>100</v>
      </c>
      <c r="B41" s="246" t="s">
        <v>325</v>
      </c>
      <c r="C41" s="160" t="s">
        <v>101</v>
      </c>
      <c r="D41" s="125">
        <v>0</v>
      </c>
      <c r="E41" s="447">
        <v>0</v>
      </c>
      <c r="F41" s="125">
        <v>0</v>
      </c>
      <c r="G41" s="295"/>
      <c r="H41" s="102" t="s">
        <v>532</v>
      </c>
      <c r="I41" s="296"/>
      <c r="K41" s="294">
        <v>0</v>
      </c>
      <c r="M41" s="515"/>
      <c r="N41" s="515"/>
      <c r="O41" s="515"/>
    </row>
    <row r="42" spans="1:87" ht="45.75" customHeight="1">
      <c r="A42" s="252" t="s">
        <v>102</v>
      </c>
      <c r="B42" s="247" t="s">
        <v>272</v>
      </c>
      <c r="C42" s="121" t="s">
        <v>103</v>
      </c>
      <c r="D42" s="127">
        <v>158223513161</v>
      </c>
      <c r="E42" s="450">
        <v>161226850913</v>
      </c>
      <c r="F42" s="474">
        <v>104.22769049474206</v>
      </c>
      <c r="G42" s="52"/>
      <c r="H42" s="60">
        <v>77161857907</v>
      </c>
      <c r="I42" s="297">
        <v>76787550493</v>
      </c>
      <c r="J42" s="298"/>
      <c r="K42" s="293">
        <v>74357199293</v>
      </c>
      <c r="M42" s="515"/>
      <c r="N42" s="515"/>
      <c r="O42" s="515"/>
    </row>
    <row r="43" spans="1:87" ht="53.25" customHeight="1">
      <c r="A43" s="252" t="s">
        <v>61</v>
      </c>
      <c r="B43" s="247" t="s">
        <v>326</v>
      </c>
      <c r="C43" s="121" t="s">
        <v>104</v>
      </c>
      <c r="D43" s="128">
        <v>0</v>
      </c>
      <c r="E43" s="451">
        <v>0</v>
      </c>
      <c r="F43" s="128">
        <v>0</v>
      </c>
      <c r="G43" s="299"/>
      <c r="H43" s="300">
        <v>0</v>
      </c>
      <c r="I43" s="297">
        <v>0</v>
      </c>
      <c r="J43" s="298"/>
      <c r="K43" s="293">
        <v>0</v>
      </c>
      <c r="M43" s="515"/>
      <c r="N43" s="515"/>
      <c r="O43" s="515"/>
    </row>
    <row r="44" spans="1:87" ht="54.75" customHeight="1">
      <c r="A44" s="388" t="s">
        <v>105</v>
      </c>
      <c r="B44" s="246" t="s">
        <v>327</v>
      </c>
      <c r="C44" s="160" t="s">
        <v>106</v>
      </c>
      <c r="D44" s="125">
        <v>2804820932</v>
      </c>
      <c r="E44" s="447">
        <v>1705334170</v>
      </c>
      <c r="F44" s="453">
        <v>696.49838398333861</v>
      </c>
      <c r="G44" s="55"/>
      <c r="K44" s="294">
        <v>830644100</v>
      </c>
      <c r="M44" s="515"/>
      <c r="N44" s="515"/>
      <c r="O44" s="515"/>
    </row>
    <row r="45" spans="1:87" ht="39" customHeight="1">
      <c r="A45" s="388" t="s">
        <v>107</v>
      </c>
      <c r="B45" s="246" t="s">
        <v>328</v>
      </c>
      <c r="C45" s="160" t="s">
        <v>108</v>
      </c>
      <c r="D45" s="125">
        <v>322770169</v>
      </c>
      <c r="E45" s="447">
        <v>338158021</v>
      </c>
      <c r="F45" s="453">
        <v>97.82389722571034</v>
      </c>
      <c r="G45" s="55"/>
      <c r="K45" s="294">
        <v>171396702</v>
      </c>
      <c r="M45" s="515"/>
      <c r="N45" s="515"/>
      <c r="O45" s="515"/>
    </row>
    <row r="46" spans="1:87" ht="45.75" customHeight="1">
      <c r="A46" s="391"/>
      <c r="B46" s="243" t="s">
        <v>528</v>
      </c>
      <c r="C46" s="118" t="s">
        <v>510</v>
      </c>
      <c r="D46" s="126">
        <v>11296</v>
      </c>
      <c r="E46" s="448">
        <v>11296</v>
      </c>
      <c r="F46" s="453">
        <v>1.1785142332510863</v>
      </c>
      <c r="G46" s="55"/>
      <c r="K46" s="294">
        <v>0</v>
      </c>
      <c r="M46" s="515"/>
      <c r="N46" s="515"/>
      <c r="O46" s="515"/>
    </row>
    <row r="47" spans="1:87" ht="44.25" customHeight="1">
      <c r="A47" s="391"/>
      <c r="B47" s="243" t="s">
        <v>329</v>
      </c>
      <c r="C47" s="118" t="s">
        <v>511</v>
      </c>
      <c r="D47" s="126">
        <v>10750000</v>
      </c>
      <c r="E47" s="448">
        <v>16800000</v>
      </c>
      <c r="F47" s="453">
        <v>20.873786407766989</v>
      </c>
      <c r="G47" s="55"/>
      <c r="K47" s="294">
        <v>0</v>
      </c>
      <c r="M47" s="515"/>
      <c r="N47" s="515"/>
      <c r="O47" s="515"/>
    </row>
    <row r="48" spans="1:87" s="292" customFormat="1" ht="43.5" customHeight="1">
      <c r="A48" s="388"/>
      <c r="B48" s="246" t="s">
        <v>332</v>
      </c>
      <c r="C48" s="160" t="s">
        <v>512</v>
      </c>
      <c r="D48" s="126">
        <v>3603507</v>
      </c>
      <c r="E48" s="448">
        <v>1866426</v>
      </c>
      <c r="F48" s="453">
        <v>299.66868940213578</v>
      </c>
      <c r="G48" s="55"/>
      <c r="K48" s="294">
        <v>0</v>
      </c>
      <c r="L48" s="444"/>
      <c r="M48" s="515"/>
      <c r="N48" s="515"/>
      <c r="O48" s="515"/>
      <c r="P48" s="444"/>
      <c r="Q48" s="444"/>
      <c r="R48" s="444"/>
      <c r="S48" s="444"/>
      <c r="T48" s="444"/>
      <c r="U48" s="444"/>
      <c r="V48" s="444"/>
      <c r="W48" s="444"/>
      <c r="X48" s="444"/>
      <c r="Y48" s="444"/>
      <c r="Z48" s="444"/>
      <c r="AA48" s="444"/>
      <c r="AB48" s="444"/>
      <c r="AC48" s="444"/>
      <c r="AD48" s="444"/>
      <c r="AE48" s="444"/>
      <c r="AF48" s="444"/>
      <c r="AG48" s="444"/>
      <c r="AH48" s="444"/>
      <c r="AI48" s="444"/>
      <c r="AJ48" s="444"/>
      <c r="AK48" s="444"/>
      <c r="AL48" s="444"/>
      <c r="AM48" s="444"/>
      <c r="AN48" s="444"/>
      <c r="AO48" s="444"/>
      <c r="AP48" s="444"/>
      <c r="AQ48" s="444"/>
      <c r="AR48" s="444"/>
      <c r="AS48" s="444"/>
      <c r="AT48" s="444"/>
      <c r="AU48" s="444"/>
      <c r="AV48" s="444"/>
      <c r="AW48" s="444"/>
      <c r="AX48" s="444"/>
      <c r="AY48" s="444"/>
      <c r="AZ48" s="444"/>
      <c r="BA48" s="444"/>
      <c r="BB48" s="444"/>
      <c r="BC48" s="444"/>
      <c r="BD48" s="444"/>
      <c r="BE48" s="444"/>
      <c r="BF48" s="444"/>
      <c r="BG48" s="444"/>
      <c r="BH48" s="444"/>
      <c r="BI48" s="444"/>
      <c r="BJ48" s="444"/>
      <c r="BK48" s="444"/>
      <c r="BL48" s="444"/>
      <c r="BM48" s="444"/>
      <c r="BN48" s="444"/>
      <c r="BO48" s="444"/>
      <c r="BP48" s="444"/>
      <c r="BQ48" s="444"/>
      <c r="BR48" s="444"/>
      <c r="BS48" s="444"/>
      <c r="BT48" s="444"/>
      <c r="BU48" s="444"/>
      <c r="BV48" s="444"/>
      <c r="BW48" s="444"/>
      <c r="BX48" s="444"/>
      <c r="BY48" s="444"/>
      <c r="BZ48" s="444"/>
      <c r="CA48" s="444"/>
      <c r="CB48" s="444"/>
      <c r="CC48" s="444"/>
      <c r="CD48" s="444"/>
      <c r="CE48" s="444"/>
      <c r="CF48" s="444"/>
      <c r="CG48" s="444"/>
      <c r="CH48" s="444"/>
      <c r="CI48" s="444"/>
    </row>
    <row r="49" spans="1:87" ht="62.25" customHeight="1">
      <c r="A49" s="391"/>
      <c r="B49" s="243" t="s">
        <v>341</v>
      </c>
      <c r="C49" s="118" t="s">
        <v>513</v>
      </c>
      <c r="D49" s="126">
        <v>17923891</v>
      </c>
      <c r="E49" s="448">
        <v>4663044</v>
      </c>
      <c r="F49" s="453">
        <v>136.96290028117147</v>
      </c>
      <c r="G49" s="55"/>
      <c r="K49" s="294">
        <v>250000</v>
      </c>
      <c r="M49" s="515"/>
      <c r="N49" s="515"/>
      <c r="O49" s="515"/>
    </row>
    <row r="50" spans="1:87" ht="39" customHeight="1">
      <c r="A50" s="391"/>
      <c r="B50" s="243" t="s">
        <v>330</v>
      </c>
      <c r="C50" s="118" t="s">
        <v>514</v>
      </c>
      <c r="D50" s="126">
        <v>407334</v>
      </c>
      <c r="E50" s="448">
        <v>407334</v>
      </c>
      <c r="F50" s="453">
        <v>100</v>
      </c>
      <c r="G50" s="55"/>
      <c r="K50" s="294">
        <v>0</v>
      </c>
      <c r="M50" s="515"/>
      <c r="N50" s="515"/>
      <c r="O50" s="515"/>
    </row>
    <row r="51" spans="1:87" s="292" customFormat="1" ht="39" customHeight="1">
      <c r="A51" s="388"/>
      <c r="B51" s="246" t="s">
        <v>331</v>
      </c>
      <c r="C51" s="160" t="s">
        <v>515</v>
      </c>
      <c r="D51" s="125">
        <v>40500000</v>
      </c>
      <c r="E51" s="447">
        <v>40500000</v>
      </c>
      <c r="F51" s="453">
        <v>250</v>
      </c>
      <c r="G51" s="55"/>
      <c r="K51" s="294">
        <v>6000000</v>
      </c>
      <c r="L51" s="444"/>
      <c r="M51" s="515"/>
      <c r="N51" s="515"/>
      <c r="O51" s="515"/>
      <c r="P51" s="444"/>
      <c r="Q51" s="444"/>
      <c r="R51" s="444"/>
      <c r="S51" s="444"/>
      <c r="T51" s="444"/>
      <c r="U51" s="444"/>
      <c r="V51" s="444"/>
      <c r="W51" s="444"/>
      <c r="X51" s="444"/>
      <c r="Y51" s="444"/>
      <c r="Z51" s="444"/>
      <c r="AA51" s="444"/>
      <c r="AB51" s="444"/>
      <c r="AC51" s="444"/>
      <c r="AD51" s="444"/>
      <c r="AE51" s="444"/>
      <c r="AF51" s="444"/>
      <c r="AG51" s="444"/>
      <c r="AH51" s="444"/>
      <c r="AI51" s="444"/>
      <c r="AJ51" s="444"/>
      <c r="AK51" s="444"/>
      <c r="AL51" s="444"/>
      <c r="AM51" s="444"/>
      <c r="AN51" s="444"/>
      <c r="AO51" s="444"/>
      <c r="AP51" s="444"/>
      <c r="AQ51" s="444"/>
      <c r="AR51" s="444"/>
      <c r="AS51" s="444"/>
      <c r="AT51" s="444"/>
      <c r="AU51" s="444"/>
      <c r="AV51" s="444"/>
      <c r="AW51" s="444"/>
      <c r="AX51" s="444"/>
      <c r="AY51" s="444"/>
      <c r="AZ51" s="444"/>
      <c r="BA51" s="444"/>
      <c r="BB51" s="444"/>
      <c r="BC51" s="444"/>
      <c r="BD51" s="444"/>
      <c r="BE51" s="444"/>
      <c r="BF51" s="444"/>
      <c r="BG51" s="444"/>
      <c r="BH51" s="444"/>
      <c r="BI51" s="444"/>
      <c r="BJ51" s="444"/>
      <c r="BK51" s="444"/>
      <c r="BL51" s="444"/>
      <c r="BM51" s="444"/>
      <c r="BN51" s="444"/>
      <c r="BO51" s="444"/>
      <c r="BP51" s="444"/>
      <c r="BQ51" s="444"/>
      <c r="BR51" s="444"/>
      <c r="BS51" s="444"/>
      <c r="BT51" s="444"/>
      <c r="BU51" s="444"/>
      <c r="BV51" s="444"/>
      <c r="BW51" s="444"/>
      <c r="BX51" s="444"/>
      <c r="BY51" s="444"/>
      <c r="BZ51" s="444"/>
      <c r="CA51" s="444"/>
      <c r="CB51" s="444"/>
      <c r="CC51" s="444"/>
      <c r="CD51" s="444"/>
      <c r="CE51" s="444"/>
      <c r="CF51" s="444"/>
      <c r="CG51" s="444"/>
      <c r="CH51" s="444"/>
      <c r="CI51" s="444"/>
    </row>
    <row r="52" spans="1:87" ht="39" customHeight="1">
      <c r="A52" s="391"/>
      <c r="B52" s="243" t="s">
        <v>333</v>
      </c>
      <c r="C52" s="118" t="s">
        <v>516</v>
      </c>
      <c r="D52" s="126">
        <v>154250061</v>
      </c>
      <c r="E52" s="448">
        <v>156212769</v>
      </c>
      <c r="F52" s="453">
        <v>103.14871268016688</v>
      </c>
      <c r="G52" s="55"/>
      <c r="K52" s="294">
        <v>56533209</v>
      </c>
      <c r="M52" s="515"/>
      <c r="N52" s="515"/>
      <c r="O52" s="515"/>
    </row>
    <row r="53" spans="1:87" ht="43.5" customHeight="1">
      <c r="A53" s="391"/>
      <c r="B53" s="243" t="s">
        <v>425</v>
      </c>
      <c r="C53" s="118" t="s">
        <v>517</v>
      </c>
      <c r="D53" s="126">
        <v>20000000</v>
      </c>
      <c r="E53" s="448">
        <v>20000000</v>
      </c>
      <c r="F53" s="453">
        <v>100</v>
      </c>
      <c r="G53" s="55"/>
      <c r="K53" s="294">
        <v>10750000</v>
      </c>
      <c r="M53" s="515"/>
      <c r="N53" s="515"/>
      <c r="O53" s="515"/>
    </row>
    <row r="54" spans="1:87" ht="44.25" customHeight="1">
      <c r="A54" s="391"/>
      <c r="B54" s="243" t="s">
        <v>335</v>
      </c>
      <c r="C54" s="118" t="s">
        <v>518</v>
      </c>
      <c r="D54" s="126">
        <v>16500000</v>
      </c>
      <c r="E54" s="448">
        <v>16500000</v>
      </c>
      <c r="F54" s="453">
        <v>100</v>
      </c>
      <c r="G54" s="55"/>
      <c r="K54" s="294">
        <v>11180000</v>
      </c>
      <c r="M54" s="515"/>
      <c r="N54" s="515"/>
      <c r="O54" s="515"/>
    </row>
    <row r="55" spans="1:87" ht="39" customHeight="1">
      <c r="A55" s="391"/>
      <c r="B55" s="243" t="s">
        <v>334</v>
      </c>
      <c r="C55" s="118" t="s">
        <v>429</v>
      </c>
      <c r="D55" s="126">
        <v>5500000</v>
      </c>
      <c r="E55" s="448">
        <v>5500000</v>
      </c>
      <c r="F55" s="453">
        <v>100</v>
      </c>
      <c r="G55" s="55"/>
      <c r="K55" s="294">
        <v>19565000</v>
      </c>
      <c r="M55" s="515"/>
      <c r="N55" s="515"/>
      <c r="O55" s="515"/>
    </row>
    <row r="56" spans="1:87" ht="39" customHeight="1">
      <c r="A56" s="391"/>
      <c r="B56" s="243" t="s">
        <v>426</v>
      </c>
      <c r="C56" s="118" t="s">
        <v>234</v>
      </c>
      <c r="D56" s="126">
        <v>1630904</v>
      </c>
      <c r="E56" s="448">
        <v>510834</v>
      </c>
      <c r="F56" s="453">
        <v>187.24909039347585</v>
      </c>
      <c r="G56" s="55"/>
      <c r="K56" s="294">
        <v>13050000</v>
      </c>
      <c r="M56" s="515"/>
      <c r="N56" s="515"/>
      <c r="O56" s="515"/>
    </row>
    <row r="57" spans="1:87" ht="39" customHeight="1">
      <c r="A57" s="391"/>
      <c r="B57" s="243" t="s">
        <v>336</v>
      </c>
      <c r="C57" s="118" t="s">
        <v>229</v>
      </c>
      <c r="D57" s="126">
        <v>13200000</v>
      </c>
      <c r="E57" s="448">
        <v>13200000</v>
      </c>
      <c r="F57" s="453">
        <v>100</v>
      </c>
      <c r="G57" s="55"/>
      <c r="K57" s="294">
        <v>11000000</v>
      </c>
      <c r="M57" s="515"/>
      <c r="N57" s="515"/>
      <c r="O57" s="515"/>
    </row>
    <row r="58" spans="1:87" ht="42.75" customHeight="1">
      <c r="A58" s="391"/>
      <c r="B58" s="243" t="s">
        <v>406</v>
      </c>
      <c r="C58" s="118" t="s">
        <v>233</v>
      </c>
      <c r="D58" s="126">
        <v>0</v>
      </c>
      <c r="E58" s="448">
        <v>0</v>
      </c>
      <c r="F58" s="129">
        <v>0</v>
      </c>
      <c r="G58" s="55"/>
      <c r="K58" s="294">
        <v>0</v>
      </c>
      <c r="M58" s="515"/>
      <c r="N58" s="515"/>
      <c r="O58" s="515"/>
    </row>
    <row r="59" spans="1:87" ht="39" customHeight="1">
      <c r="A59" s="391"/>
      <c r="B59" s="243" t="s">
        <v>337</v>
      </c>
      <c r="C59" s="118" t="s">
        <v>223</v>
      </c>
      <c r="D59" s="126">
        <v>34753392</v>
      </c>
      <c r="E59" s="448">
        <v>59506828</v>
      </c>
      <c r="F59" s="453">
        <v>100</v>
      </c>
      <c r="G59" s="55"/>
      <c r="K59" s="294">
        <v>39780822</v>
      </c>
      <c r="M59" s="515"/>
      <c r="N59" s="515"/>
      <c r="O59" s="515"/>
    </row>
    <row r="60" spans="1:87" ht="39" customHeight="1">
      <c r="A60" s="391"/>
      <c r="B60" s="243" t="s">
        <v>338</v>
      </c>
      <c r="C60" s="118" t="s">
        <v>221</v>
      </c>
      <c r="D60" s="126">
        <v>0</v>
      </c>
      <c r="E60" s="448">
        <v>0</v>
      </c>
      <c r="F60" s="126">
        <v>0</v>
      </c>
      <c r="G60" s="55"/>
      <c r="K60" s="294">
        <v>0</v>
      </c>
      <c r="M60" s="515"/>
      <c r="N60" s="515"/>
      <c r="O60" s="515"/>
    </row>
    <row r="61" spans="1:87" ht="39" customHeight="1">
      <c r="A61" s="391"/>
      <c r="B61" s="243" t="s">
        <v>339</v>
      </c>
      <c r="C61" s="118" t="s">
        <v>404</v>
      </c>
      <c r="D61" s="126">
        <v>0</v>
      </c>
      <c r="E61" s="448">
        <v>0</v>
      </c>
      <c r="F61" s="126">
        <v>0</v>
      </c>
      <c r="G61" s="55"/>
      <c r="K61" s="294">
        <v>0</v>
      </c>
      <c r="M61" s="515"/>
      <c r="N61" s="515"/>
      <c r="O61" s="515"/>
    </row>
    <row r="62" spans="1:87" ht="42" customHeight="1">
      <c r="A62" s="391"/>
      <c r="B62" s="243" t="s">
        <v>340</v>
      </c>
      <c r="C62" s="118" t="s">
        <v>407</v>
      </c>
      <c r="D62" s="126">
        <v>0</v>
      </c>
      <c r="E62" s="448">
        <v>0</v>
      </c>
      <c r="F62" s="126">
        <v>0</v>
      </c>
      <c r="G62" s="55"/>
      <c r="K62" s="294">
        <v>0</v>
      </c>
      <c r="M62" s="515"/>
      <c r="N62" s="515"/>
      <c r="O62" s="515"/>
    </row>
    <row r="63" spans="1:87" ht="43.5" customHeight="1">
      <c r="A63" s="391"/>
      <c r="B63" s="243" t="s">
        <v>408</v>
      </c>
      <c r="C63" s="118" t="s">
        <v>430</v>
      </c>
      <c r="D63" s="126">
        <v>0</v>
      </c>
      <c r="E63" s="448">
        <v>0</v>
      </c>
      <c r="F63" s="126">
        <v>0</v>
      </c>
      <c r="G63" s="55"/>
      <c r="K63" s="294">
        <v>0</v>
      </c>
      <c r="M63" s="515"/>
      <c r="N63" s="515"/>
      <c r="O63" s="515"/>
    </row>
    <row r="64" spans="1:87" ht="45.75" customHeight="1">
      <c r="A64" s="391"/>
      <c r="B64" s="243" t="s">
        <v>428</v>
      </c>
      <c r="C64" s="118" t="s">
        <v>431</v>
      </c>
      <c r="D64" s="126">
        <v>3739784</v>
      </c>
      <c r="E64" s="448">
        <v>2479490</v>
      </c>
      <c r="F64" s="453">
        <v>60.034234332286843</v>
      </c>
      <c r="G64" s="55"/>
      <c r="K64" s="294">
        <v>3287671</v>
      </c>
      <c r="M64" s="515"/>
      <c r="N64" s="515"/>
      <c r="O64" s="515"/>
    </row>
    <row r="65" spans="1:87" s="301" customFormat="1" ht="50.25" customHeight="1">
      <c r="A65" s="391"/>
      <c r="B65" s="243" t="s">
        <v>342</v>
      </c>
      <c r="C65" s="118" t="s">
        <v>432</v>
      </c>
      <c r="D65" s="126">
        <v>0</v>
      </c>
      <c r="E65" s="448">
        <v>0</v>
      </c>
      <c r="F65" s="126">
        <v>0</v>
      </c>
      <c r="G65" s="51"/>
      <c r="H65" s="60">
        <v>190555733</v>
      </c>
      <c r="I65" s="297">
        <v>293612600</v>
      </c>
      <c r="K65" s="302">
        <v>0</v>
      </c>
      <c r="L65" s="445"/>
      <c r="M65" s="515"/>
      <c r="N65" s="515"/>
      <c r="O65" s="515"/>
      <c r="P65" s="445"/>
      <c r="Q65" s="445"/>
      <c r="R65" s="445"/>
      <c r="S65" s="445"/>
      <c r="T65" s="445"/>
      <c r="U65" s="445"/>
      <c r="V65" s="444"/>
      <c r="W65" s="444"/>
      <c r="X65" s="444"/>
      <c r="Y65" s="444"/>
      <c r="Z65" s="444"/>
      <c r="AA65" s="444"/>
      <c r="AB65" s="444"/>
      <c r="AC65" s="444"/>
      <c r="AD65" s="444"/>
      <c r="AE65" s="444"/>
      <c r="AF65" s="444"/>
      <c r="AG65" s="444"/>
      <c r="AH65" s="444"/>
      <c r="AI65" s="444"/>
      <c r="AJ65" s="444"/>
      <c r="AK65" s="444"/>
      <c r="AL65" s="444"/>
      <c r="AM65" s="444"/>
      <c r="AN65" s="444"/>
      <c r="AO65" s="444"/>
      <c r="AP65" s="444"/>
      <c r="AQ65" s="444"/>
      <c r="AR65" s="444"/>
      <c r="AS65" s="444"/>
      <c r="AT65" s="444"/>
      <c r="AU65" s="444"/>
      <c r="AV65" s="444"/>
      <c r="AW65" s="444"/>
      <c r="AX65" s="444"/>
      <c r="AY65" s="444"/>
      <c r="AZ65" s="444"/>
      <c r="BA65" s="444"/>
      <c r="BB65" s="444"/>
      <c r="BC65" s="444"/>
      <c r="BD65" s="444"/>
      <c r="BE65" s="444"/>
      <c r="BF65" s="444"/>
      <c r="BG65" s="444"/>
      <c r="BH65" s="444"/>
      <c r="BI65" s="444"/>
      <c r="BJ65" s="444"/>
      <c r="BK65" s="444"/>
      <c r="BL65" s="444"/>
      <c r="BM65" s="444"/>
      <c r="BN65" s="444"/>
      <c r="BO65" s="444"/>
      <c r="BP65" s="444"/>
      <c r="BQ65" s="444"/>
      <c r="BR65" s="444"/>
      <c r="BS65" s="444"/>
      <c r="BT65" s="444"/>
      <c r="BU65" s="444"/>
      <c r="BV65" s="444"/>
      <c r="BW65" s="444"/>
      <c r="BX65" s="444"/>
      <c r="BY65" s="444"/>
      <c r="BZ65" s="444"/>
      <c r="CA65" s="444"/>
      <c r="CB65" s="444"/>
      <c r="CC65" s="444"/>
      <c r="CD65" s="444"/>
      <c r="CE65" s="444"/>
      <c r="CF65" s="444"/>
      <c r="CG65" s="444"/>
      <c r="CH65" s="444"/>
      <c r="CI65" s="444"/>
    </row>
    <row r="66" spans="1:87" ht="43.5" customHeight="1">
      <c r="A66" s="252" t="s">
        <v>109</v>
      </c>
      <c r="B66" s="247" t="s">
        <v>343</v>
      </c>
      <c r="C66" s="121" t="s">
        <v>110</v>
      </c>
      <c r="D66" s="127">
        <v>3127591101</v>
      </c>
      <c r="E66" s="450">
        <v>2043492191</v>
      </c>
      <c r="F66" s="455">
        <v>426.88551062772359</v>
      </c>
      <c r="G66" s="52"/>
      <c r="H66" s="300">
        <v>0</v>
      </c>
      <c r="I66" s="300">
        <v>0</v>
      </c>
      <c r="K66" s="293">
        <v>1002040802</v>
      </c>
      <c r="M66" s="515"/>
      <c r="N66" s="515"/>
      <c r="O66" s="515"/>
    </row>
    <row r="67" spans="1:87" ht="42" customHeight="1">
      <c r="A67" s="389"/>
      <c r="B67" s="243" t="s">
        <v>344</v>
      </c>
      <c r="C67" s="118" t="s">
        <v>111</v>
      </c>
      <c r="D67" s="126">
        <v>155095922060</v>
      </c>
      <c r="E67" s="448">
        <v>159183358722</v>
      </c>
      <c r="F67" s="453">
        <v>102.66290816436893</v>
      </c>
      <c r="G67" s="54"/>
      <c r="H67" s="300">
        <v>76971302174</v>
      </c>
      <c r="I67" s="300">
        <v>76493937893</v>
      </c>
      <c r="J67" s="303"/>
      <c r="K67" s="294">
        <v>73355158491</v>
      </c>
      <c r="M67" s="515"/>
      <c r="N67" s="515"/>
      <c r="O67" s="515"/>
    </row>
    <row r="68" spans="1:87" ht="44.25" customHeight="1">
      <c r="A68" s="389"/>
      <c r="B68" s="243" t="s">
        <v>778</v>
      </c>
      <c r="C68" s="118" t="s">
        <v>112</v>
      </c>
      <c r="D68" s="129">
        <v>7301218.1200000001</v>
      </c>
      <c r="E68" s="452">
        <v>7358466.6100000003</v>
      </c>
      <c r="F68" s="453">
        <v>106.7281982370002</v>
      </c>
      <c r="G68" s="54"/>
      <c r="H68" s="300">
        <v>0</v>
      </c>
      <c r="I68" s="300">
        <v>0</v>
      </c>
      <c r="J68" s="303"/>
      <c r="K68" s="304">
        <v>6359254.5999999996</v>
      </c>
      <c r="M68" s="515"/>
      <c r="N68" s="515"/>
      <c r="O68" s="515"/>
    </row>
    <row r="69" spans="1:87" ht="42.75" customHeight="1">
      <c r="A69" s="389"/>
      <c r="B69" s="243" t="s">
        <v>345</v>
      </c>
      <c r="C69" s="118" t="s">
        <v>113</v>
      </c>
      <c r="D69" s="129">
        <v>21242.47</v>
      </c>
      <c r="E69" s="452">
        <v>21632.68</v>
      </c>
      <c r="F69" s="453">
        <v>96.190981196940356</v>
      </c>
      <c r="G69" s="54"/>
      <c r="H69" s="297">
        <v>12110.62</v>
      </c>
      <c r="I69" s="297">
        <v>12035.51</v>
      </c>
      <c r="J69" s="305"/>
      <c r="K69" s="59">
        <v>11535.18</v>
      </c>
      <c r="M69" s="515"/>
      <c r="N69" s="515"/>
      <c r="O69" s="515"/>
    </row>
    <row r="70" spans="1:87" ht="10.5" customHeight="1">
      <c r="A70" s="110"/>
      <c r="B70" s="110"/>
      <c r="C70" s="110"/>
      <c r="D70" s="392"/>
      <c r="E70" s="392"/>
      <c r="F70" s="454"/>
      <c r="G70" s="306"/>
      <c r="H70" s="297">
        <v>0</v>
      </c>
      <c r="I70" s="297">
        <v>0</v>
      </c>
    </row>
    <row r="71" spans="1:87" ht="11.25" customHeight="1">
      <c r="A71" s="201"/>
      <c r="B71" s="201"/>
      <c r="C71" s="201"/>
      <c r="D71" s="241"/>
      <c r="E71" s="241"/>
      <c r="F71" s="242"/>
      <c r="G71" s="242"/>
    </row>
    <row r="72" spans="1:87">
      <c r="A72" s="164" t="s">
        <v>204</v>
      </c>
      <c r="B72" s="201"/>
      <c r="C72" s="238"/>
      <c r="D72" s="239" t="s">
        <v>205</v>
      </c>
      <c r="E72" s="241"/>
      <c r="F72" s="242"/>
      <c r="G72" s="242"/>
    </row>
    <row r="73" spans="1:87">
      <c r="A73" s="166" t="s">
        <v>206</v>
      </c>
      <c r="B73" s="201"/>
      <c r="C73" s="238"/>
      <c r="D73" s="240" t="s">
        <v>207</v>
      </c>
      <c r="E73" s="241"/>
      <c r="F73" s="242"/>
      <c r="G73" s="242"/>
    </row>
    <row r="74" spans="1:87">
      <c r="A74" s="166"/>
      <c r="B74" s="201"/>
      <c r="C74" s="238"/>
      <c r="D74" s="240"/>
      <c r="E74" s="241"/>
      <c r="F74" s="242"/>
      <c r="G74" s="242"/>
    </row>
    <row r="75" spans="1:87">
      <c r="A75" s="166"/>
      <c r="B75" s="201"/>
      <c r="C75" s="238"/>
      <c r="D75" s="240"/>
      <c r="E75" s="241"/>
      <c r="F75" s="242"/>
      <c r="G75" s="242"/>
    </row>
    <row r="76" spans="1:87">
      <c r="A76" s="166"/>
      <c r="B76" s="201"/>
      <c r="C76" s="238"/>
      <c r="D76" s="130"/>
      <c r="E76" s="241"/>
      <c r="F76" s="242"/>
      <c r="G76" s="242"/>
    </row>
    <row r="77" spans="1:87">
      <c r="A77" s="166"/>
      <c r="B77" s="201"/>
      <c r="C77" s="238"/>
      <c r="D77" s="240"/>
      <c r="E77" s="241"/>
      <c r="F77" s="242"/>
      <c r="G77" s="242"/>
    </row>
    <row r="78" spans="1:87">
      <c r="A78" s="166"/>
      <c r="B78" s="201"/>
      <c r="C78" s="238"/>
      <c r="D78" s="240"/>
      <c r="E78" s="241"/>
      <c r="F78" s="242"/>
      <c r="G78" s="242"/>
    </row>
    <row r="79" spans="1:87">
      <c r="A79" s="201"/>
      <c r="B79" s="201"/>
      <c r="C79" s="238"/>
      <c r="D79" s="238"/>
      <c r="E79" s="131"/>
      <c r="F79" s="242"/>
      <c r="G79" s="242"/>
    </row>
    <row r="80" spans="1:87">
      <c r="A80" s="201"/>
      <c r="B80" s="201"/>
      <c r="C80" s="238"/>
      <c r="D80" s="238"/>
      <c r="E80" s="241"/>
      <c r="F80" s="242"/>
      <c r="G80" s="242"/>
    </row>
    <row r="81" spans="1:7">
      <c r="A81" s="201"/>
      <c r="B81" s="201"/>
      <c r="C81" s="238"/>
      <c r="D81" s="238"/>
      <c r="E81" s="241"/>
      <c r="F81" s="242"/>
      <c r="G81" s="242"/>
    </row>
    <row r="82" spans="1:7">
      <c r="A82" s="201"/>
      <c r="B82" s="201"/>
      <c r="C82" s="238"/>
      <c r="D82" s="238"/>
      <c r="E82" s="241"/>
      <c r="F82" s="242"/>
      <c r="G82" s="242"/>
    </row>
    <row r="83" spans="1:7">
      <c r="A83" s="164" t="s">
        <v>611</v>
      </c>
      <c r="B83" s="201"/>
      <c r="C83" s="238"/>
      <c r="D83" s="239" t="s">
        <v>495</v>
      </c>
      <c r="E83" s="241"/>
      <c r="F83" s="242"/>
      <c r="G83" s="242"/>
    </row>
    <row r="84" spans="1:7">
      <c r="A84" s="164" t="s">
        <v>1148</v>
      </c>
      <c r="B84" s="201"/>
      <c r="C84" s="238"/>
      <c r="D84" s="239" t="s">
        <v>660</v>
      </c>
      <c r="E84" s="241"/>
      <c r="F84" s="242"/>
      <c r="G84" s="242"/>
    </row>
    <row r="85" spans="1:7">
      <c r="A85" s="201" t="s">
        <v>612</v>
      </c>
      <c r="B85" s="201"/>
      <c r="C85" s="238"/>
      <c r="D85" s="238" t="s">
        <v>884</v>
      </c>
      <c r="E85" s="241"/>
      <c r="F85" s="242"/>
      <c r="G85" s="242"/>
    </row>
    <row r="86" spans="1:7">
      <c r="A86" s="385"/>
      <c r="B86" s="393"/>
      <c r="C86" s="393"/>
      <c r="D86" s="394"/>
      <c r="E86" s="394"/>
      <c r="F86" s="393"/>
      <c r="G86" s="308"/>
    </row>
    <row r="87" spans="1:7">
      <c r="A87" s="393"/>
      <c r="B87" s="393"/>
      <c r="C87" s="393"/>
      <c r="D87" s="394"/>
      <c r="E87" s="394"/>
      <c r="F87" s="393"/>
      <c r="G87" s="308"/>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T1171"/>
  <sheetViews>
    <sheetView topLeftCell="A7" zoomScale="85" zoomScaleNormal="85" workbookViewId="0">
      <selection activeCell="D17" sqref="D17:F66"/>
    </sheetView>
  </sheetViews>
  <sheetFormatPr defaultColWidth="9.140625" defaultRowHeight="15"/>
  <cols>
    <col min="1" max="1" width="9.140625" style="342"/>
    <col min="2" max="2" width="46" style="464" customWidth="1"/>
    <col min="3" max="3" width="9.140625" style="342"/>
    <col min="4" max="4" width="23.140625" style="373" customWidth="1"/>
    <col min="5" max="5" width="21.140625" style="373" customWidth="1"/>
    <col min="6" max="6" width="22.28515625" style="373" customWidth="1"/>
    <col min="7" max="7" width="22.42578125" style="341" hidden="1" customWidth="1"/>
    <col min="8" max="8" width="18" style="341" hidden="1" customWidth="1"/>
    <col min="9" max="9" width="3" style="342" hidden="1" customWidth="1"/>
    <col min="10" max="10" width="0" style="342" hidden="1" customWidth="1"/>
    <col min="11" max="11" width="15.42578125" style="342" hidden="1" customWidth="1"/>
    <col min="12" max="12" width="15.28515625" style="342" hidden="1" customWidth="1"/>
    <col min="13" max="13" width="19" style="342" hidden="1" customWidth="1"/>
    <col min="14" max="14" width="0" style="342" hidden="1" customWidth="1"/>
    <col min="15" max="15" width="9.140625" style="342" hidden="1" customWidth="1"/>
    <col min="16" max="16" width="0" style="342" hidden="1" customWidth="1"/>
    <col min="17" max="17" width="21.5703125" style="342" customWidth="1"/>
    <col min="18" max="19" width="9.140625" style="342"/>
    <col min="20" max="20" width="27.42578125" style="342" customWidth="1"/>
    <col min="21" max="16384" width="9.140625" style="342"/>
  </cols>
  <sheetData>
    <row r="1" spans="1:7" ht="23.25" customHeight="1">
      <c r="A1" s="604" t="s">
        <v>777</v>
      </c>
      <c r="B1" s="604"/>
      <c r="C1" s="604"/>
      <c r="D1" s="604"/>
      <c r="E1" s="604"/>
      <c r="F1" s="604"/>
      <c r="G1" s="100"/>
    </row>
    <row r="2" spans="1:7" ht="60" customHeight="1">
      <c r="A2" s="605" t="s">
        <v>809</v>
      </c>
      <c r="B2" s="605"/>
      <c r="C2" s="605"/>
      <c r="D2" s="605"/>
      <c r="E2" s="605"/>
      <c r="F2" s="605"/>
    </row>
    <row r="3" spans="1:7" ht="15" customHeight="1">
      <c r="A3" s="607" t="s">
        <v>666</v>
      </c>
      <c r="B3" s="607"/>
      <c r="C3" s="607"/>
      <c r="D3" s="607"/>
      <c r="E3" s="607"/>
      <c r="F3" s="607"/>
    </row>
    <row r="4" spans="1:7">
      <c r="A4" s="607"/>
      <c r="B4" s="607"/>
      <c r="C4" s="607"/>
      <c r="D4" s="607"/>
      <c r="E4" s="607"/>
      <c r="F4" s="607"/>
    </row>
    <row r="5" spans="1:7">
      <c r="A5" s="572" t="str">
        <f>BCThuNhap_06203!A5</f>
        <v>Quý III năm 2026 / Quarter III 2026</v>
      </c>
      <c r="B5" s="572"/>
      <c r="C5" s="572"/>
      <c r="D5" s="572"/>
      <c r="E5" s="572"/>
      <c r="F5" s="572"/>
    </row>
    <row r="6" spans="1:7">
      <c r="A6" s="253"/>
      <c r="B6" s="457"/>
      <c r="C6" s="253"/>
      <c r="D6" s="253"/>
      <c r="E6" s="253"/>
      <c r="F6" s="237"/>
    </row>
    <row r="7" spans="1:7" ht="15" customHeight="1">
      <c r="A7" s="599" t="s">
        <v>435</v>
      </c>
      <c r="B7" s="599"/>
      <c r="C7" s="585" t="s">
        <v>496</v>
      </c>
      <c r="D7" s="585"/>
      <c r="E7" s="585"/>
      <c r="F7" s="585"/>
    </row>
    <row r="8" spans="1:7" ht="15" customHeight="1">
      <c r="A8" s="600" t="s">
        <v>434</v>
      </c>
      <c r="B8" s="600"/>
      <c r="C8" s="588" t="s">
        <v>497</v>
      </c>
      <c r="D8" s="588"/>
      <c r="E8" s="588"/>
      <c r="F8" s="588"/>
    </row>
    <row r="9" spans="1:7" ht="15" customHeight="1">
      <c r="A9" s="599" t="s">
        <v>500</v>
      </c>
      <c r="B9" s="599"/>
      <c r="C9" s="585" t="s">
        <v>605</v>
      </c>
      <c r="D9" s="585"/>
      <c r="E9" s="585"/>
      <c r="F9" s="585"/>
    </row>
    <row r="10" spans="1:7" ht="15" customHeight="1">
      <c r="A10" s="602" t="s">
        <v>598</v>
      </c>
      <c r="B10" s="602"/>
      <c r="C10" s="588" t="s">
        <v>526</v>
      </c>
      <c r="D10" s="588"/>
      <c r="E10" s="588"/>
      <c r="F10" s="588"/>
    </row>
    <row r="11" spans="1:7" ht="15" customHeight="1">
      <c r="A11" s="599" t="s">
        <v>502</v>
      </c>
      <c r="B11" s="599"/>
      <c r="C11" s="585" t="s">
        <v>608</v>
      </c>
      <c r="D11" s="585"/>
      <c r="E11" s="585"/>
      <c r="F11" s="585"/>
    </row>
    <row r="12" spans="1:7" ht="15" customHeight="1">
      <c r="A12" s="603" t="s">
        <v>503</v>
      </c>
      <c r="B12" s="603"/>
      <c r="C12" s="588" t="s">
        <v>609</v>
      </c>
      <c r="D12" s="588"/>
      <c r="E12" s="588"/>
      <c r="F12" s="588"/>
    </row>
    <row r="13" spans="1:7" ht="15" customHeight="1">
      <c r="A13" s="601" t="s">
        <v>155</v>
      </c>
      <c r="B13" s="601"/>
      <c r="C13" s="585" t="str">
        <f>BCThuNhap_06203!B13</f>
        <v>Ngày 12 tháng 10 năm 2026</v>
      </c>
      <c r="D13" s="585"/>
      <c r="E13" s="585"/>
      <c r="F13" s="585"/>
    </row>
    <row r="14" spans="1:7">
      <c r="A14" s="598" t="s">
        <v>156</v>
      </c>
      <c r="B14" s="598"/>
      <c r="C14" s="606">
        <f>BCThuNhap_06203!B14</f>
        <v>46307</v>
      </c>
      <c r="D14" s="606"/>
      <c r="E14" s="606"/>
      <c r="F14" s="606"/>
    </row>
    <row r="15" spans="1:7">
      <c r="A15" s="383" t="s">
        <v>813</v>
      </c>
      <c r="B15" s="384" t="s">
        <v>814</v>
      </c>
      <c r="C15" s="393"/>
      <c r="D15" s="395"/>
      <c r="E15" s="395"/>
      <c r="F15" s="395"/>
    </row>
    <row r="16" spans="1:7">
      <c r="A16" s="396" t="s">
        <v>61</v>
      </c>
      <c r="B16" s="458" t="s">
        <v>667</v>
      </c>
      <c r="C16" s="393"/>
      <c r="D16" s="395"/>
      <c r="E16" s="395"/>
      <c r="F16" s="395"/>
    </row>
    <row r="17" spans="1:20" ht="55.5" customHeight="1">
      <c r="A17" s="251" t="s">
        <v>307</v>
      </c>
      <c r="B17" s="251" t="s">
        <v>157</v>
      </c>
      <c r="C17" s="251" t="s">
        <v>309</v>
      </c>
      <c r="D17" s="545" t="s">
        <v>1189</v>
      </c>
      <c r="E17" s="379" t="s">
        <v>1170</v>
      </c>
      <c r="F17" s="249" t="s">
        <v>668</v>
      </c>
    </row>
    <row r="18" spans="1:20" ht="39" customHeight="1">
      <c r="A18" s="252" t="s">
        <v>51</v>
      </c>
      <c r="B18" s="247" t="s">
        <v>669</v>
      </c>
      <c r="C18" s="343" t="s">
        <v>670</v>
      </c>
      <c r="D18" s="344">
        <v>2114972262</v>
      </c>
      <c r="E18" s="344">
        <v>1702282264</v>
      </c>
      <c r="F18" s="344">
        <v>4633087839</v>
      </c>
      <c r="H18" s="345"/>
      <c r="I18" s="346"/>
      <c r="M18" s="346"/>
      <c r="N18" s="346"/>
      <c r="P18" s="342" t="s">
        <v>670</v>
      </c>
      <c r="T18" s="346"/>
    </row>
    <row r="19" spans="1:20" ht="39" customHeight="1">
      <c r="A19" s="389">
        <v>1</v>
      </c>
      <c r="B19" s="246" t="s">
        <v>671</v>
      </c>
      <c r="C19" s="347" t="s">
        <v>672</v>
      </c>
      <c r="D19" s="244">
        <v>1151316000</v>
      </c>
      <c r="E19" s="244">
        <v>846458000</v>
      </c>
      <c r="F19" s="244">
        <v>2155774000</v>
      </c>
      <c r="G19" s="345"/>
      <c r="H19" s="345"/>
      <c r="I19" s="346"/>
      <c r="M19" s="346"/>
      <c r="N19" s="346"/>
      <c r="P19" s="342" t="s">
        <v>672</v>
      </c>
      <c r="T19" s="346"/>
    </row>
    <row r="20" spans="1:20" ht="39" customHeight="1">
      <c r="A20" s="389"/>
      <c r="B20" s="348" t="s">
        <v>625</v>
      </c>
      <c r="C20" s="347" t="s">
        <v>673</v>
      </c>
      <c r="D20" s="244">
        <v>1151316000</v>
      </c>
      <c r="E20" s="244">
        <v>846458000</v>
      </c>
      <c r="F20" s="244">
        <v>2155774000</v>
      </c>
      <c r="G20" s="345"/>
      <c r="H20" s="345"/>
      <c r="I20" s="346"/>
      <c r="M20" s="346"/>
      <c r="N20" s="346"/>
      <c r="T20" s="346"/>
    </row>
    <row r="21" spans="1:20" ht="39" customHeight="1">
      <c r="A21" s="389"/>
      <c r="B21" s="348" t="s">
        <v>627</v>
      </c>
      <c r="C21" s="347" t="s">
        <v>674</v>
      </c>
      <c r="D21" s="244">
        <v>0</v>
      </c>
      <c r="E21" s="244">
        <v>0</v>
      </c>
      <c r="F21" s="244">
        <v>0</v>
      </c>
      <c r="G21" s="345"/>
      <c r="H21" s="345"/>
      <c r="I21" s="346"/>
      <c r="M21" s="346"/>
      <c r="N21" s="346"/>
      <c r="T21" s="346"/>
    </row>
    <row r="22" spans="1:20" ht="39" customHeight="1">
      <c r="A22" s="389">
        <v>2</v>
      </c>
      <c r="B22" s="246" t="s">
        <v>675</v>
      </c>
      <c r="C22" s="347" t="s">
        <v>676</v>
      </c>
      <c r="D22" s="398">
        <v>963656262</v>
      </c>
      <c r="E22" s="244">
        <v>855824264</v>
      </c>
      <c r="F22" s="244">
        <v>2477313839</v>
      </c>
      <c r="H22" s="345"/>
      <c r="I22" s="346"/>
      <c r="M22" s="346"/>
      <c r="N22" s="346"/>
      <c r="P22" s="342" t="s">
        <v>676</v>
      </c>
      <c r="T22" s="346"/>
    </row>
    <row r="23" spans="1:20" ht="39" customHeight="1">
      <c r="A23" s="389">
        <v>3</v>
      </c>
      <c r="B23" s="246" t="s">
        <v>677</v>
      </c>
      <c r="C23" s="347" t="s">
        <v>678</v>
      </c>
      <c r="D23" s="244">
        <v>0</v>
      </c>
      <c r="E23" s="244">
        <v>0</v>
      </c>
      <c r="F23" s="244">
        <v>0</v>
      </c>
      <c r="H23" s="345"/>
      <c r="I23" s="346"/>
      <c r="M23" s="346"/>
      <c r="N23" s="346"/>
      <c r="P23" s="342" t="s">
        <v>678</v>
      </c>
      <c r="T23" s="346"/>
    </row>
    <row r="24" spans="1:20" ht="39" customHeight="1">
      <c r="A24" s="252" t="s">
        <v>61</v>
      </c>
      <c r="B24" s="247" t="s">
        <v>679</v>
      </c>
      <c r="C24" s="343" t="s">
        <v>680</v>
      </c>
      <c r="D24" s="344">
        <v>890796806</v>
      </c>
      <c r="E24" s="344">
        <v>995704818</v>
      </c>
      <c r="F24" s="344">
        <v>2988776609</v>
      </c>
      <c r="H24" s="345"/>
      <c r="I24" s="346"/>
      <c r="M24" s="346"/>
      <c r="N24" s="346"/>
      <c r="P24" s="342" t="s">
        <v>680</v>
      </c>
      <c r="T24" s="346"/>
    </row>
    <row r="25" spans="1:20" ht="42.75" customHeight="1">
      <c r="A25" s="389">
        <v>1</v>
      </c>
      <c r="B25" s="459" t="s">
        <v>779</v>
      </c>
      <c r="C25" s="347" t="s">
        <v>681</v>
      </c>
      <c r="D25" s="244">
        <v>471201191</v>
      </c>
      <c r="E25" s="244">
        <v>475919367</v>
      </c>
      <c r="F25" s="349">
        <v>1420949957</v>
      </c>
      <c r="H25" s="345"/>
      <c r="I25" s="346"/>
      <c r="M25" s="346"/>
      <c r="N25" s="346"/>
      <c r="P25" s="342" t="s">
        <v>681</v>
      </c>
      <c r="T25" s="346"/>
    </row>
    <row r="26" spans="1:20" ht="48" customHeight="1">
      <c r="A26" s="389">
        <v>2</v>
      </c>
      <c r="B26" s="459" t="s">
        <v>780</v>
      </c>
      <c r="C26" s="347" t="s">
        <v>682</v>
      </c>
      <c r="D26" s="244">
        <v>108490530</v>
      </c>
      <c r="E26" s="244">
        <v>121414807</v>
      </c>
      <c r="F26" s="349">
        <v>377398045</v>
      </c>
      <c r="H26" s="345"/>
      <c r="I26" s="346"/>
      <c r="M26" s="346"/>
      <c r="N26" s="346"/>
      <c r="P26" s="342" t="s">
        <v>682</v>
      </c>
      <c r="T26" s="346"/>
    </row>
    <row r="27" spans="1:20" ht="39" customHeight="1">
      <c r="A27" s="389"/>
      <c r="B27" s="350" t="s">
        <v>179</v>
      </c>
      <c r="C27" s="243" t="s">
        <v>683</v>
      </c>
      <c r="D27" s="244">
        <v>60000000</v>
      </c>
      <c r="E27" s="244">
        <v>60000000</v>
      </c>
      <c r="F27" s="349">
        <v>180000000</v>
      </c>
      <c r="H27" s="345"/>
      <c r="I27" s="346"/>
      <c r="M27" s="346"/>
      <c r="N27" s="346"/>
      <c r="P27" s="342" t="s">
        <v>683</v>
      </c>
      <c r="T27" s="346"/>
    </row>
    <row r="28" spans="1:20" ht="39" customHeight="1">
      <c r="A28" s="389"/>
      <c r="B28" s="350" t="s">
        <v>684</v>
      </c>
      <c r="C28" s="243" t="s">
        <v>685</v>
      </c>
      <c r="D28" s="244">
        <v>28796746</v>
      </c>
      <c r="E28" s="244">
        <v>41713961</v>
      </c>
      <c r="F28" s="244">
        <v>139022806</v>
      </c>
      <c r="H28" s="345"/>
      <c r="I28" s="346"/>
      <c r="M28" s="346"/>
      <c r="N28" s="346"/>
      <c r="P28" s="342" t="s">
        <v>685</v>
      </c>
      <c r="T28" s="346"/>
    </row>
    <row r="29" spans="1:20" ht="39" customHeight="1">
      <c r="A29" s="389"/>
      <c r="B29" s="350" t="s">
        <v>686</v>
      </c>
      <c r="C29" s="243" t="s">
        <v>687</v>
      </c>
      <c r="D29" s="244">
        <v>3193784</v>
      </c>
      <c r="E29" s="244">
        <v>3200846</v>
      </c>
      <c r="F29" s="349">
        <v>8875239</v>
      </c>
      <c r="H29" s="345"/>
      <c r="I29" s="346"/>
      <c r="M29" s="346"/>
      <c r="N29" s="346"/>
      <c r="P29" s="342" t="s">
        <v>687</v>
      </c>
      <c r="T29" s="346"/>
    </row>
    <row r="30" spans="1:20" ht="39" customHeight="1">
      <c r="A30" s="389"/>
      <c r="B30" s="350" t="s">
        <v>688</v>
      </c>
      <c r="C30" s="243" t="s">
        <v>689</v>
      </c>
      <c r="D30" s="244">
        <v>16500000</v>
      </c>
      <c r="E30" s="244">
        <v>16500000</v>
      </c>
      <c r="F30" s="349">
        <v>49500000</v>
      </c>
      <c r="H30" s="345"/>
      <c r="I30" s="346"/>
      <c r="M30" s="346"/>
      <c r="N30" s="346"/>
      <c r="P30" s="342" t="s">
        <v>689</v>
      </c>
      <c r="T30" s="346"/>
    </row>
    <row r="31" spans="1:20" ht="75" customHeight="1">
      <c r="A31" s="389">
        <v>3</v>
      </c>
      <c r="B31" s="460" t="s">
        <v>690</v>
      </c>
      <c r="C31" s="347" t="s">
        <v>691</v>
      </c>
      <c r="D31" s="244">
        <v>89100000</v>
      </c>
      <c r="E31" s="244">
        <v>89100000</v>
      </c>
      <c r="F31" s="349">
        <v>267300000</v>
      </c>
      <c r="H31" s="345"/>
      <c r="I31" s="346"/>
      <c r="M31" s="346"/>
      <c r="N31" s="346"/>
      <c r="P31" s="342" t="s">
        <v>691</v>
      </c>
      <c r="T31" s="346"/>
    </row>
    <row r="32" spans="1:20" ht="39" customHeight="1">
      <c r="A32" s="389"/>
      <c r="B32" s="461" t="s">
        <v>692</v>
      </c>
      <c r="C32" s="243" t="s">
        <v>693</v>
      </c>
      <c r="D32" s="244">
        <v>49500000</v>
      </c>
      <c r="E32" s="244">
        <v>49500000</v>
      </c>
      <c r="F32" s="349">
        <v>148500000</v>
      </c>
      <c r="H32" s="345"/>
      <c r="I32" s="346"/>
      <c r="M32" s="346"/>
      <c r="N32" s="346"/>
      <c r="P32" s="342" t="s">
        <v>693</v>
      </c>
      <c r="T32" s="346"/>
    </row>
    <row r="33" spans="1:20" ht="39" customHeight="1">
      <c r="A33" s="389"/>
      <c r="B33" s="461" t="s">
        <v>694</v>
      </c>
      <c r="C33" s="243" t="s">
        <v>695</v>
      </c>
      <c r="D33" s="244">
        <v>39600000</v>
      </c>
      <c r="E33" s="244">
        <v>39600000</v>
      </c>
      <c r="F33" s="349">
        <v>118800000</v>
      </c>
      <c r="H33" s="345"/>
      <c r="I33" s="346"/>
      <c r="M33" s="346"/>
      <c r="N33" s="346"/>
      <c r="P33" s="342" t="s">
        <v>695</v>
      </c>
      <c r="T33" s="346"/>
    </row>
    <row r="34" spans="1:20" ht="39" customHeight="1">
      <c r="A34" s="389">
        <v>4</v>
      </c>
      <c r="B34" s="246" t="s">
        <v>696</v>
      </c>
      <c r="C34" s="347" t="s">
        <v>697</v>
      </c>
      <c r="D34" s="244">
        <v>30246564</v>
      </c>
      <c r="E34" s="244">
        <v>29917797</v>
      </c>
      <c r="F34" s="349">
        <v>89753392</v>
      </c>
      <c r="H34" s="345"/>
      <c r="I34" s="346"/>
      <c r="M34" s="346"/>
      <c r="N34" s="346"/>
      <c r="P34" s="342" t="s">
        <v>697</v>
      </c>
      <c r="T34" s="346"/>
    </row>
    <row r="35" spans="1:20" ht="81" customHeight="1">
      <c r="A35" s="389">
        <v>5</v>
      </c>
      <c r="B35" s="246" t="s">
        <v>698</v>
      </c>
      <c r="C35" s="347" t="s">
        <v>699</v>
      </c>
      <c r="D35" s="244">
        <v>45000000</v>
      </c>
      <c r="E35" s="244">
        <v>72000000</v>
      </c>
      <c r="F35" s="349">
        <v>135000000</v>
      </c>
      <c r="H35" s="345"/>
      <c r="I35" s="346"/>
      <c r="M35" s="346"/>
      <c r="N35" s="346"/>
      <c r="P35" s="342" t="s">
        <v>699</v>
      </c>
      <c r="T35" s="346"/>
    </row>
    <row r="36" spans="1:20" ht="39" customHeight="1">
      <c r="A36" s="389"/>
      <c r="B36" s="161" t="s">
        <v>190</v>
      </c>
      <c r="C36" s="347" t="s">
        <v>700</v>
      </c>
      <c r="D36" s="244">
        <v>45000000</v>
      </c>
      <c r="E36" s="244">
        <v>72000000</v>
      </c>
      <c r="F36" s="349">
        <v>135000000</v>
      </c>
      <c r="H36" s="345"/>
      <c r="I36" s="346"/>
      <c r="M36" s="346"/>
      <c r="N36" s="346"/>
      <c r="P36" s="342" t="s">
        <v>700</v>
      </c>
      <c r="T36" s="346"/>
    </row>
    <row r="37" spans="1:20" ht="39" customHeight="1">
      <c r="A37" s="389"/>
      <c r="B37" s="161" t="s">
        <v>411</v>
      </c>
      <c r="C37" s="347" t="s">
        <v>701</v>
      </c>
      <c r="D37" s="244">
        <v>0</v>
      </c>
      <c r="E37" s="244">
        <v>0</v>
      </c>
      <c r="F37" s="349">
        <v>0</v>
      </c>
      <c r="H37" s="345"/>
      <c r="I37" s="346"/>
      <c r="M37" s="346"/>
      <c r="N37" s="346"/>
      <c r="P37" s="342" t="s">
        <v>701</v>
      </c>
      <c r="T37" s="346"/>
    </row>
    <row r="38" spans="1:20" ht="155.25" customHeight="1">
      <c r="A38" s="389">
        <v>6</v>
      </c>
      <c r="B38" s="460" t="s">
        <v>702</v>
      </c>
      <c r="C38" s="347" t="s">
        <v>703</v>
      </c>
      <c r="D38" s="244">
        <v>0</v>
      </c>
      <c r="E38" s="244">
        <v>0</v>
      </c>
      <c r="F38" s="349">
        <v>0</v>
      </c>
      <c r="H38" s="345"/>
      <c r="I38" s="346"/>
      <c r="M38" s="346"/>
      <c r="N38" s="346"/>
      <c r="P38" s="342" t="s">
        <v>703</v>
      </c>
      <c r="T38" s="346"/>
    </row>
    <row r="39" spans="1:20" ht="39" customHeight="1">
      <c r="A39" s="389"/>
      <c r="B39" s="461" t="s">
        <v>704</v>
      </c>
      <c r="C39" s="243" t="s">
        <v>705</v>
      </c>
      <c r="D39" s="244">
        <v>0</v>
      </c>
      <c r="E39" s="244">
        <v>0</v>
      </c>
      <c r="F39" s="349">
        <v>0</v>
      </c>
      <c r="H39" s="345"/>
      <c r="I39" s="346"/>
      <c r="M39" s="346"/>
      <c r="N39" s="346"/>
      <c r="P39" s="342" t="s">
        <v>705</v>
      </c>
      <c r="T39" s="346"/>
    </row>
    <row r="40" spans="1:20" ht="39" customHeight="1">
      <c r="A40" s="389"/>
      <c r="B40" s="461" t="s">
        <v>706</v>
      </c>
      <c r="C40" s="243" t="s">
        <v>707</v>
      </c>
      <c r="D40" s="244">
        <v>0</v>
      </c>
      <c r="E40" s="244">
        <v>0</v>
      </c>
      <c r="F40" s="349">
        <v>0</v>
      </c>
      <c r="H40" s="345"/>
      <c r="I40" s="346"/>
      <c r="M40" s="346"/>
      <c r="N40" s="346"/>
      <c r="P40" s="342" t="s">
        <v>707</v>
      </c>
      <c r="T40" s="346"/>
    </row>
    <row r="41" spans="1:20" ht="48" customHeight="1">
      <c r="A41" s="389"/>
      <c r="B41" s="461" t="s">
        <v>708</v>
      </c>
      <c r="C41" s="243" t="s">
        <v>709</v>
      </c>
      <c r="D41" s="244">
        <v>0</v>
      </c>
      <c r="E41" s="244">
        <v>0</v>
      </c>
      <c r="F41" s="349">
        <v>0</v>
      </c>
      <c r="H41" s="345"/>
      <c r="I41" s="346"/>
      <c r="M41" s="346"/>
      <c r="N41" s="346"/>
      <c r="P41" s="342" t="s">
        <v>709</v>
      </c>
      <c r="T41" s="346"/>
    </row>
    <row r="42" spans="1:20" ht="39" customHeight="1">
      <c r="A42" s="389"/>
      <c r="B42" s="161" t="s">
        <v>193</v>
      </c>
      <c r="C42" s="243" t="s">
        <v>710</v>
      </c>
      <c r="D42" s="244">
        <v>0</v>
      </c>
      <c r="E42" s="244">
        <v>0</v>
      </c>
      <c r="F42" s="349">
        <v>0</v>
      </c>
      <c r="H42" s="345"/>
      <c r="I42" s="346"/>
      <c r="M42" s="346"/>
      <c r="N42" s="346"/>
      <c r="P42" s="342" t="s">
        <v>710</v>
      </c>
      <c r="T42" s="346"/>
    </row>
    <row r="43" spans="1:20" ht="63" customHeight="1">
      <c r="A43" s="389">
        <v>7</v>
      </c>
      <c r="B43" s="246" t="s">
        <v>711</v>
      </c>
      <c r="C43" s="347" t="s">
        <v>712</v>
      </c>
      <c r="D43" s="244">
        <v>141983727</v>
      </c>
      <c r="E43" s="244">
        <v>202569752</v>
      </c>
      <c r="F43" s="244">
        <v>684113931</v>
      </c>
      <c r="H43" s="345"/>
      <c r="I43" s="346"/>
      <c r="M43" s="346"/>
      <c r="N43" s="346"/>
      <c r="P43" s="342" t="s">
        <v>712</v>
      </c>
      <c r="T43" s="346"/>
    </row>
    <row r="44" spans="1:20" ht="39" customHeight="1">
      <c r="A44" s="389"/>
      <c r="B44" s="350" t="s">
        <v>713</v>
      </c>
      <c r="C44" s="243" t="s">
        <v>714</v>
      </c>
      <c r="D44" s="244">
        <v>141983727</v>
      </c>
      <c r="E44" s="244">
        <v>202569752</v>
      </c>
      <c r="F44" s="244">
        <v>684113931</v>
      </c>
      <c r="H44" s="345"/>
      <c r="I44" s="346"/>
      <c r="M44" s="346"/>
      <c r="N44" s="346"/>
      <c r="P44" s="342" t="s">
        <v>714</v>
      </c>
      <c r="T44" s="346"/>
    </row>
    <row r="45" spans="1:20" ht="39" customHeight="1">
      <c r="A45" s="389"/>
      <c r="B45" s="350" t="s">
        <v>171</v>
      </c>
      <c r="C45" s="243" t="s">
        <v>715</v>
      </c>
      <c r="D45" s="244">
        <v>0</v>
      </c>
      <c r="E45" s="244">
        <v>0</v>
      </c>
      <c r="F45" s="349">
        <v>0</v>
      </c>
      <c r="H45" s="345"/>
      <c r="I45" s="346"/>
      <c r="M45" s="346"/>
      <c r="N45" s="346"/>
      <c r="P45" s="342" t="s">
        <v>715</v>
      </c>
      <c r="T45" s="346"/>
    </row>
    <row r="46" spans="1:20" ht="39" customHeight="1">
      <c r="A46" s="389">
        <v>8</v>
      </c>
      <c r="B46" s="459" t="s">
        <v>781</v>
      </c>
      <c r="C46" s="347" t="s">
        <v>716</v>
      </c>
      <c r="D46" s="244">
        <v>4774794</v>
      </c>
      <c r="E46" s="244">
        <v>4783095</v>
      </c>
      <c r="F46" s="349">
        <v>14261284</v>
      </c>
      <c r="H46" s="345"/>
      <c r="I46" s="346"/>
      <c r="M46" s="346"/>
      <c r="N46" s="346"/>
      <c r="P46" s="342" t="s">
        <v>716</v>
      </c>
      <c r="T46" s="346"/>
    </row>
    <row r="47" spans="1:20" ht="39" customHeight="1">
      <c r="A47" s="389"/>
      <c r="B47" s="350" t="s">
        <v>410</v>
      </c>
      <c r="C47" s="243" t="s">
        <v>717</v>
      </c>
      <c r="D47" s="244">
        <v>0</v>
      </c>
      <c r="E47" s="244">
        <v>0</v>
      </c>
      <c r="F47" s="349">
        <v>0</v>
      </c>
      <c r="H47" s="345"/>
      <c r="I47" s="346"/>
      <c r="M47" s="346"/>
      <c r="N47" s="346"/>
      <c r="P47" s="342" t="s">
        <v>717</v>
      </c>
      <c r="T47" s="346"/>
    </row>
    <row r="48" spans="1:20" ht="39" customHeight="1">
      <c r="A48" s="389"/>
      <c r="B48" s="350" t="s">
        <v>412</v>
      </c>
      <c r="C48" s="243" t="s">
        <v>718</v>
      </c>
      <c r="D48" s="244">
        <v>0</v>
      </c>
      <c r="E48" s="244">
        <v>0</v>
      </c>
      <c r="F48" s="349">
        <v>0</v>
      </c>
      <c r="H48" s="345"/>
      <c r="I48" s="346"/>
      <c r="M48" s="346"/>
      <c r="N48" s="346"/>
      <c r="P48" s="342" t="s">
        <v>718</v>
      </c>
      <c r="T48" s="346"/>
    </row>
    <row r="49" spans="1:20" ht="39" customHeight="1">
      <c r="A49" s="389"/>
      <c r="B49" s="350" t="s">
        <v>424</v>
      </c>
      <c r="C49" s="243" t="s">
        <v>719</v>
      </c>
      <c r="D49" s="244">
        <v>1260294</v>
      </c>
      <c r="E49" s="244">
        <v>1246595</v>
      </c>
      <c r="F49" s="349">
        <v>3739784</v>
      </c>
      <c r="H49" s="345"/>
      <c r="I49" s="346"/>
      <c r="M49" s="346"/>
      <c r="N49" s="346"/>
      <c r="P49" s="342" t="s">
        <v>719</v>
      </c>
      <c r="T49" s="346"/>
    </row>
    <row r="50" spans="1:20" ht="39" customHeight="1">
      <c r="A50" s="389"/>
      <c r="B50" s="350" t="s">
        <v>194</v>
      </c>
      <c r="C50" s="243" t="s">
        <v>720</v>
      </c>
      <c r="D50" s="244">
        <v>3514500</v>
      </c>
      <c r="E50" s="244">
        <v>3536500</v>
      </c>
      <c r="F50" s="349">
        <v>10521500</v>
      </c>
      <c r="H50" s="345"/>
      <c r="I50" s="346"/>
      <c r="M50" s="346"/>
      <c r="N50" s="346"/>
      <c r="P50" s="342" t="s">
        <v>720</v>
      </c>
      <c r="T50" s="346"/>
    </row>
    <row r="51" spans="1:20" ht="39" customHeight="1">
      <c r="A51" s="390"/>
      <c r="B51" s="350" t="s">
        <v>600</v>
      </c>
      <c r="C51" s="246" t="s">
        <v>721</v>
      </c>
      <c r="D51" s="244">
        <v>0</v>
      </c>
      <c r="E51" s="245">
        <v>0</v>
      </c>
      <c r="F51" s="349">
        <v>0</v>
      </c>
      <c r="H51" s="345"/>
      <c r="I51" s="346"/>
      <c r="M51" s="346"/>
      <c r="N51" s="346"/>
      <c r="T51" s="346"/>
    </row>
    <row r="52" spans="1:20" ht="39" customHeight="1">
      <c r="A52" s="389"/>
      <c r="B52" s="350" t="s">
        <v>722</v>
      </c>
      <c r="C52" s="243" t="s">
        <v>723</v>
      </c>
      <c r="D52" s="244">
        <v>0</v>
      </c>
      <c r="E52" s="244">
        <v>0</v>
      </c>
      <c r="F52" s="349">
        <v>0</v>
      </c>
      <c r="H52" s="345"/>
      <c r="I52" s="346"/>
      <c r="M52" s="346"/>
      <c r="N52" s="346"/>
      <c r="P52" s="342" t="s">
        <v>721</v>
      </c>
      <c r="T52" s="346"/>
    </row>
    <row r="53" spans="1:20" ht="43.5" customHeight="1">
      <c r="A53" s="399" t="s">
        <v>114</v>
      </c>
      <c r="B53" s="247" t="s">
        <v>724</v>
      </c>
      <c r="C53" s="343" t="s">
        <v>725</v>
      </c>
      <c r="D53" s="344">
        <v>1224175456</v>
      </c>
      <c r="E53" s="344">
        <v>706577446</v>
      </c>
      <c r="F53" s="344">
        <v>1644311230</v>
      </c>
      <c r="H53" s="345"/>
      <c r="I53" s="346"/>
      <c r="M53" s="346"/>
      <c r="N53" s="346"/>
      <c r="P53" s="342" t="s">
        <v>725</v>
      </c>
      <c r="T53" s="346"/>
    </row>
    <row r="54" spans="1:20" ht="39" customHeight="1">
      <c r="A54" s="399" t="s">
        <v>115</v>
      </c>
      <c r="B54" s="247" t="s">
        <v>726</v>
      </c>
      <c r="C54" s="343" t="s">
        <v>727</v>
      </c>
      <c r="D54" s="344">
        <v>-4094361700</v>
      </c>
      <c r="E54" s="344">
        <v>1224108200</v>
      </c>
      <c r="F54" s="344">
        <v>-6191198200</v>
      </c>
      <c r="H54" s="345"/>
      <c r="I54" s="346"/>
      <c r="M54" s="346"/>
      <c r="N54" s="346"/>
      <c r="P54" s="342" t="s">
        <v>727</v>
      </c>
      <c r="T54" s="346"/>
    </row>
    <row r="55" spans="1:20" ht="39" customHeight="1">
      <c r="A55" s="389">
        <v>1</v>
      </c>
      <c r="B55" s="246" t="s">
        <v>728</v>
      </c>
      <c r="C55" s="347" t="s">
        <v>729</v>
      </c>
      <c r="D55" s="245">
        <v>-451004629</v>
      </c>
      <c r="E55" s="245">
        <v>892026411</v>
      </c>
      <c r="F55" s="245">
        <v>3346964037</v>
      </c>
      <c r="G55" s="345"/>
      <c r="M55" s="346"/>
      <c r="N55" s="346"/>
      <c r="P55" s="342" t="s">
        <v>729</v>
      </c>
      <c r="T55" s="346"/>
    </row>
    <row r="56" spans="1:20" ht="39" customHeight="1">
      <c r="A56" s="389">
        <v>2</v>
      </c>
      <c r="B56" s="246" t="s">
        <v>730</v>
      </c>
      <c r="C56" s="347" t="s">
        <v>731</v>
      </c>
      <c r="D56" s="245">
        <v>-3643357071</v>
      </c>
      <c r="E56" s="245">
        <v>332081789</v>
      </c>
      <c r="F56" s="245">
        <v>-9538162237</v>
      </c>
      <c r="G56" s="102" t="s">
        <v>532</v>
      </c>
      <c r="M56" s="346"/>
      <c r="N56" s="346"/>
      <c r="P56" s="342" t="s">
        <v>731</v>
      </c>
      <c r="T56" s="346"/>
    </row>
    <row r="57" spans="1:20" ht="75" customHeight="1">
      <c r="A57" s="399" t="s">
        <v>116</v>
      </c>
      <c r="B57" s="247" t="s">
        <v>732</v>
      </c>
      <c r="C57" s="343" t="s">
        <v>733</v>
      </c>
      <c r="D57" s="344">
        <v>-2870186244</v>
      </c>
      <c r="E57" s="344">
        <v>1930685646</v>
      </c>
      <c r="F57" s="344">
        <v>-4546886970</v>
      </c>
      <c r="G57" s="351">
        <v>477364281</v>
      </c>
      <c r="H57" s="352"/>
      <c r="I57" s="353"/>
      <c r="J57" s="354"/>
      <c r="K57" s="355" t="s">
        <v>734</v>
      </c>
      <c r="L57" s="356" t="s">
        <v>735</v>
      </c>
      <c r="M57" s="346"/>
      <c r="N57" s="346"/>
      <c r="P57" s="342" t="s">
        <v>733</v>
      </c>
      <c r="T57" s="346"/>
    </row>
    <row r="58" spans="1:20" ht="39" customHeight="1">
      <c r="A58" s="399" t="s">
        <v>72</v>
      </c>
      <c r="B58" s="247" t="s">
        <v>736</v>
      </c>
      <c r="C58" s="343" t="s">
        <v>737</v>
      </c>
      <c r="D58" s="344">
        <v>159183358722</v>
      </c>
      <c r="E58" s="344">
        <v>157050164095</v>
      </c>
      <c r="F58" s="446">
        <v>155556615801</v>
      </c>
      <c r="G58" s="351">
        <v>0</v>
      </c>
      <c r="H58" s="357"/>
      <c r="I58" s="358"/>
      <c r="J58" s="359" t="s">
        <v>738</v>
      </c>
      <c r="K58" s="360">
        <v>0</v>
      </c>
      <c r="L58" s="361">
        <v>0</v>
      </c>
      <c r="M58" s="346"/>
      <c r="N58" s="346"/>
      <c r="P58" s="342" t="s">
        <v>737</v>
      </c>
      <c r="T58" s="346"/>
    </row>
    <row r="59" spans="1:20" ht="58.5" customHeight="1">
      <c r="A59" s="399" t="s">
        <v>117</v>
      </c>
      <c r="B59" s="247" t="s">
        <v>739</v>
      </c>
      <c r="C59" s="343" t="s">
        <v>740</v>
      </c>
      <c r="D59" s="344">
        <v>-4087436662</v>
      </c>
      <c r="E59" s="344">
        <v>2133194627</v>
      </c>
      <c r="F59" s="344">
        <v>-460693741</v>
      </c>
      <c r="G59" s="345"/>
      <c r="H59" s="345"/>
      <c r="I59" s="346"/>
      <c r="J59" s="359" t="s">
        <v>741</v>
      </c>
      <c r="K59" s="360"/>
      <c r="L59" s="361"/>
      <c r="M59" s="346"/>
      <c r="N59" s="346"/>
      <c r="P59" s="342" t="s">
        <v>740</v>
      </c>
      <c r="T59" s="346"/>
    </row>
    <row r="60" spans="1:20" ht="39" customHeight="1">
      <c r="A60" s="389"/>
      <c r="B60" s="246" t="s">
        <v>742</v>
      </c>
      <c r="C60" s="347" t="s">
        <v>743</v>
      </c>
      <c r="D60" s="244">
        <v>0</v>
      </c>
      <c r="E60" s="244">
        <v>0</v>
      </c>
      <c r="F60" s="349">
        <v>0</v>
      </c>
      <c r="H60" s="341" t="s">
        <v>744</v>
      </c>
      <c r="J60" s="359" t="s">
        <v>745</v>
      </c>
      <c r="K60" s="360">
        <v>49750000</v>
      </c>
      <c r="L60" s="361">
        <v>0</v>
      </c>
      <c r="M60" s="346"/>
      <c r="N60" s="346"/>
      <c r="P60" s="342" t="s">
        <v>743</v>
      </c>
      <c r="T60" s="346"/>
    </row>
    <row r="61" spans="1:20" ht="63" customHeight="1">
      <c r="A61" s="389">
        <v>1</v>
      </c>
      <c r="B61" s="246" t="s">
        <v>746</v>
      </c>
      <c r="C61" s="347" t="s">
        <v>785</v>
      </c>
      <c r="D61" s="244">
        <v>-2870186244</v>
      </c>
      <c r="E61" s="349">
        <v>1930685646</v>
      </c>
      <c r="F61" s="349">
        <v>-4546886970</v>
      </c>
      <c r="J61" s="359" t="s">
        <v>748</v>
      </c>
      <c r="K61" s="360">
        <v>0</v>
      </c>
      <c r="L61" s="361">
        <v>0</v>
      </c>
      <c r="M61" s="346"/>
      <c r="N61" s="346"/>
      <c r="P61" s="342" t="s">
        <v>747</v>
      </c>
      <c r="T61" s="346"/>
    </row>
    <row r="62" spans="1:20" ht="63" customHeight="1">
      <c r="A62" s="389">
        <v>2</v>
      </c>
      <c r="B62" s="246" t="s">
        <v>749</v>
      </c>
      <c r="C62" s="347" t="s">
        <v>786</v>
      </c>
      <c r="D62" s="349">
        <v>0</v>
      </c>
      <c r="E62" s="245">
        <v>0</v>
      </c>
      <c r="F62" s="349">
        <v>0</v>
      </c>
      <c r="J62" s="359" t="s">
        <v>751</v>
      </c>
      <c r="K62" s="360"/>
      <c r="L62" s="361"/>
      <c r="M62" s="346"/>
      <c r="N62" s="346"/>
      <c r="P62" s="342" t="s">
        <v>750</v>
      </c>
      <c r="T62" s="346"/>
    </row>
    <row r="63" spans="1:20" ht="63" customHeight="1">
      <c r="A63" s="389">
        <v>3</v>
      </c>
      <c r="B63" s="246" t="s">
        <v>782</v>
      </c>
      <c r="C63" s="347" t="s">
        <v>747</v>
      </c>
      <c r="D63" s="349">
        <v>-1217250418</v>
      </c>
      <c r="E63" s="245">
        <v>202508981</v>
      </c>
      <c r="F63" s="349">
        <v>4086193229</v>
      </c>
      <c r="J63" s="359"/>
      <c r="K63" s="360"/>
      <c r="L63" s="361"/>
      <c r="M63" s="346"/>
      <c r="N63" s="346"/>
      <c r="T63" s="346"/>
    </row>
    <row r="64" spans="1:20" ht="48" customHeight="1">
      <c r="A64" s="389"/>
      <c r="B64" s="246" t="s">
        <v>752</v>
      </c>
      <c r="C64" s="347" t="s">
        <v>783</v>
      </c>
      <c r="D64" s="349">
        <v>2741349566</v>
      </c>
      <c r="E64" s="245">
        <v>2300582526</v>
      </c>
      <c r="F64" s="349">
        <v>13678695803</v>
      </c>
      <c r="J64" s="359" t="s">
        <v>754</v>
      </c>
      <c r="K64" s="360"/>
      <c r="L64" s="361"/>
      <c r="M64" s="346"/>
      <c r="N64" s="346"/>
      <c r="P64" s="342" t="s">
        <v>753</v>
      </c>
      <c r="T64" s="346"/>
    </row>
    <row r="65" spans="1:20" ht="48" customHeight="1">
      <c r="A65" s="389"/>
      <c r="B65" s="246" t="s">
        <v>755</v>
      </c>
      <c r="C65" s="347" t="s">
        <v>784</v>
      </c>
      <c r="D65" s="349">
        <v>-3958599984</v>
      </c>
      <c r="E65" s="245">
        <v>-2098073545</v>
      </c>
      <c r="F65" s="349">
        <v>-9592502574</v>
      </c>
      <c r="J65" s="359" t="s">
        <v>757</v>
      </c>
      <c r="K65" s="360"/>
      <c r="L65" s="361"/>
      <c r="M65" s="346"/>
      <c r="N65" s="346"/>
      <c r="P65" s="342" t="s">
        <v>756</v>
      </c>
      <c r="T65" s="346"/>
    </row>
    <row r="66" spans="1:20" ht="39" customHeight="1">
      <c r="A66" s="252" t="s">
        <v>758</v>
      </c>
      <c r="B66" s="247" t="s">
        <v>759</v>
      </c>
      <c r="C66" s="343" t="s">
        <v>760</v>
      </c>
      <c r="D66" s="344">
        <v>155095922060</v>
      </c>
      <c r="E66" s="344">
        <v>159183358722</v>
      </c>
      <c r="F66" s="344">
        <v>155095922060</v>
      </c>
      <c r="G66" s="362">
        <v>76971302174</v>
      </c>
      <c r="H66" s="363">
        <v>76493937893</v>
      </c>
      <c r="I66" s="346"/>
      <c r="J66" s="359" t="s">
        <v>761</v>
      </c>
      <c r="K66" s="360"/>
      <c r="L66" s="361"/>
      <c r="M66" s="346"/>
      <c r="N66" s="346"/>
      <c r="P66" s="342" t="s">
        <v>760</v>
      </c>
      <c r="Q66" s="544">
        <f>+D66-BCTinhHinhTaiChinh_06105!D73</f>
        <v>0</v>
      </c>
      <c r="T66" s="346"/>
    </row>
    <row r="67" spans="1:20">
      <c r="A67" s="110"/>
      <c r="B67" s="462"/>
      <c r="C67" s="110"/>
      <c r="D67" s="392"/>
      <c r="E67" s="392"/>
      <c r="F67" s="392"/>
      <c r="G67" s="363">
        <v>0</v>
      </c>
      <c r="H67" s="363">
        <v>0</v>
      </c>
      <c r="I67" s="346"/>
      <c r="J67" s="359" t="s">
        <v>762</v>
      </c>
      <c r="K67" s="360"/>
      <c r="L67" s="361"/>
    </row>
    <row r="68" spans="1:20" ht="11.25" customHeight="1">
      <c r="A68" s="400"/>
      <c r="B68" s="240"/>
      <c r="C68" s="400"/>
      <c r="D68" s="401"/>
      <c r="E68" s="401"/>
      <c r="F68" s="401"/>
      <c r="G68" s="364"/>
      <c r="H68" s="364"/>
      <c r="J68" s="359" t="s">
        <v>763</v>
      </c>
      <c r="K68" s="346"/>
      <c r="L68" s="365"/>
    </row>
    <row r="69" spans="1:20">
      <c r="A69" s="164" t="s">
        <v>204</v>
      </c>
      <c r="B69" s="240"/>
      <c r="C69" s="238"/>
      <c r="D69" s="239" t="s">
        <v>205</v>
      </c>
      <c r="E69" s="241"/>
      <c r="F69" s="242"/>
      <c r="G69" s="363">
        <v>0</v>
      </c>
      <c r="H69" s="364"/>
      <c r="J69" s="359" t="s">
        <v>764</v>
      </c>
      <c r="K69" s="366"/>
      <c r="L69" s="367"/>
    </row>
    <row r="70" spans="1:20">
      <c r="A70" s="166" t="s">
        <v>206</v>
      </c>
      <c r="B70" s="240"/>
      <c r="C70" s="238"/>
      <c r="D70" s="240" t="s">
        <v>207</v>
      </c>
      <c r="E70" s="241"/>
      <c r="F70" s="242"/>
      <c r="J70" s="359" t="s">
        <v>765</v>
      </c>
      <c r="K70" s="366"/>
      <c r="L70" s="367"/>
    </row>
    <row r="71" spans="1:20">
      <c r="A71" s="166"/>
      <c r="B71" s="463"/>
      <c r="C71" s="238"/>
      <c r="D71" s="240"/>
      <c r="E71" s="241"/>
      <c r="F71" s="242"/>
      <c r="J71" s="368" t="s">
        <v>766</v>
      </c>
      <c r="K71" s="369">
        <v>49750000</v>
      </c>
      <c r="L71" s="370">
        <v>0</v>
      </c>
    </row>
    <row r="72" spans="1:20">
      <c r="A72" s="166"/>
      <c r="B72" s="238"/>
      <c r="C72" s="238"/>
      <c r="D72" s="240"/>
      <c r="E72" s="241"/>
      <c r="F72" s="242"/>
      <c r="J72" s="353"/>
      <c r="K72" s="371"/>
      <c r="L72" s="371"/>
    </row>
    <row r="73" spans="1:20">
      <c r="A73" s="166"/>
      <c r="B73" s="238"/>
      <c r="C73" s="238"/>
      <c r="D73" s="240"/>
      <c r="E73" s="241"/>
      <c r="F73" s="242"/>
      <c r="J73" s="353"/>
      <c r="K73" s="371"/>
      <c r="L73" s="371"/>
    </row>
    <row r="74" spans="1:20">
      <c r="A74" s="166"/>
      <c r="B74" s="238"/>
      <c r="C74" s="238"/>
      <c r="D74" s="240"/>
      <c r="E74" s="241"/>
      <c r="F74" s="242"/>
      <c r="J74" s="353"/>
      <c r="K74" s="371"/>
      <c r="L74" s="371"/>
    </row>
    <row r="75" spans="1:20">
      <c r="A75" s="166"/>
      <c r="B75" s="238"/>
      <c r="C75" s="238"/>
      <c r="D75" s="240"/>
      <c r="E75" s="241"/>
      <c r="F75" s="242"/>
      <c r="L75" s="372"/>
    </row>
    <row r="76" spans="1:20">
      <c r="A76" s="201"/>
      <c r="B76" s="238"/>
      <c r="C76" s="238"/>
      <c r="D76" s="238"/>
      <c r="E76" s="241"/>
      <c r="F76" s="242"/>
      <c r="L76" s="372"/>
    </row>
    <row r="77" spans="1:20">
      <c r="A77" s="201"/>
      <c r="B77" s="238"/>
      <c r="C77" s="238"/>
      <c r="D77" s="238"/>
      <c r="E77" s="241"/>
      <c r="F77" s="242"/>
      <c r="L77" s="372"/>
    </row>
    <row r="78" spans="1:20">
      <c r="A78" s="201"/>
      <c r="B78" s="238"/>
      <c r="C78" s="238"/>
      <c r="D78" s="238"/>
      <c r="E78" s="241"/>
      <c r="F78" s="242"/>
      <c r="L78" s="372"/>
    </row>
    <row r="79" spans="1:20">
      <c r="A79" s="201"/>
      <c r="B79" s="238"/>
      <c r="C79" s="238"/>
      <c r="D79" s="238"/>
      <c r="E79" s="241"/>
      <c r="F79" s="242"/>
    </row>
    <row r="80" spans="1:20">
      <c r="A80" s="201"/>
      <c r="B80" s="238"/>
      <c r="C80" s="238"/>
      <c r="D80"/>
      <c r="E80" s="202"/>
      <c r="F80" s="242"/>
    </row>
    <row r="81" spans="1:6">
      <c r="A81" s="164" t="s">
        <v>613</v>
      </c>
      <c r="B81" s="463"/>
      <c r="C81" s="238"/>
      <c r="D81" s="239" t="s">
        <v>495</v>
      </c>
      <c r="E81" s="241"/>
      <c r="F81" s="242"/>
    </row>
    <row r="82" spans="1:6">
      <c r="A82" s="164" t="s">
        <v>1148</v>
      </c>
      <c r="B82" s="240"/>
      <c r="C82" s="238"/>
      <c r="D82" s="239" t="s">
        <v>660</v>
      </c>
      <c r="E82" s="241"/>
      <c r="F82" s="242"/>
    </row>
    <row r="83" spans="1:6">
      <c r="A83" s="201" t="s">
        <v>614</v>
      </c>
      <c r="B83" s="240"/>
      <c r="C83" s="238"/>
      <c r="D83" s="238" t="s">
        <v>884</v>
      </c>
      <c r="E83" s="241"/>
      <c r="F83" s="242"/>
    </row>
    <row r="84" spans="1:6">
      <c r="A84" s="393"/>
      <c r="B84" s="240"/>
      <c r="C84" s="393"/>
      <c r="D84" s="402"/>
      <c r="E84" s="402"/>
      <c r="F84" s="402"/>
    </row>
    <row r="85" spans="1:6">
      <c r="B85" s="373"/>
    </row>
    <row r="86" spans="1:6">
      <c r="B86" s="373"/>
    </row>
    <row r="87" spans="1:6">
      <c r="B87" s="373"/>
    </row>
    <row r="88" spans="1:6">
      <c r="B88" s="373"/>
    </row>
    <row r="89" spans="1:6">
      <c r="B89" s="373"/>
    </row>
    <row r="90" spans="1:6">
      <c r="B90" s="373"/>
    </row>
    <row r="91" spans="1:6">
      <c r="B91" s="373"/>
    </row>
    <row r="92" spans="1:6">
      <c r="B92" s="373"/>
    </row>
    <row r="93" spans="1:6">
      <c r="B93" s="373"/>
    </row>
    <row r="94" spans="1:6">
      <c r="B94" s="373"/>
    </row>
    <row r="95" spans="1:6">
      <c r="B95" s="373"/>
    </row>
    <row r="96" spans="1:6">
      <c r="B96" s="373"/>
    </row>
    <row r="97" spans="2:2">
      <c r="B97" s="373"/>
    </row>
    <row r="98" spans="2:2">
      <c r="B98" s="373"/>
    </row>
    <row r="99" spans="2:2">
      <c r="B99" s="373"/>
    </row>
    <row r="100" spans="2:2">
      <c r="B100" s="373"/>
    </row>
    <row r="101" spans="2:2">
      <c r="B101" s="373"/>
    </row>
    <row r="102" spans="2:2">
      <c r="B102" s="373"/>
    </row>
    <row r="103" spans="2:2">
      <c r="B103" s="373"/>
    </row>
    <row r="104" spans="2:2">
      <c r="B104" s="373"/>
    </row>
    <row r="105" spans="2:2">
      <c r="B105" s="373"/>
    </row>
    <row r="106" spans="2:2">
      <c r="B106" s="373"/>
    </row>
    <row r="107" spans="2:2">
      <c r="B107" s="373"/>
    </row>
    <row r="108" spans="2:2">
      <c r="B108" s="373"/>
    </row>
    <row r="109" spans="2:2">
      <c r="B109" s="373"/>
    </row>
    <row r="110" spans="2:2">
      <c r="B110" s="373"/>
    </row>
    <row r="111" spans="2:2">
      <c r="B111" s="373"/>
    </row>
    <row r="112" spans="2:2">
      <c r="B112" s="373"/>
    </row>
    <row r="113" spans="2:2">
      <c r="B113" s="373"/>
    </row>
    <row r="114" spans="2:2">
      <c r="B114" s="373"/>
    </row>
    <row r="115" spans="2:2">
      <c r="B115" s="373"/>
    </row>
    <row r="116" spans="2:2">
      <c r="B116" s="373"/>
    </row>
    <row r="117" spans="2:2">
      <c r="B117" s="373"/>
    </row>
    <row r="118" spans="2:2">
      <c r="B118" s="373"/>
    </row>
    <row r="119" spans="2:2">
      <c r="B119" s="373"/>
    </row>
    <row r="120" spans="2:2">
      <c r="B120" s="373"/>
    </row>
    <row r="121" spans="2:2">
      <c r="B121" s="373"/>
    </row>
    <row r="122" spans="2:2">
      <c r="B122" s="373"/>
    </row>
    <row r="123" spans="2:2">
      <c r="B123" s="373"/>
    </row>
    <row r="124" spans="2:2">
      <c r="B124" s="373"/>
    </row>
    <row r="125" spans="2:2">
      <c r="B125" s="373"/>
    </row>
    <row r="126" spans="2:2">
      <c r="B126" s="373"/>
    </row>
    <row r="127" spans="2:2">
      <c r="B127" s="373"/>
    </row>
    <row r="128" spans="2:2">
      <c r="B128" s="373"/>
    </row>
    <row r="129" spans="2:2">
      <c r="B129" s="373"/>
    </row>
    <row r="130" spans="2:2">
      <c r="B130" s="373"/>
    </row>
    <row r="131" spans="2:2">
      <c r="B131" s="373"/>
    </row>
    <row r="132" spans="2:2">
      <c r="B132" s="373"/>
    </row>
    <row r="133" spans="2:2">
      <c r="B133" s="373"/>
    </row>
    <row r="134" spans="2:2">
      <c r="B134" s="373"/>
    </row>
    <row r="135" spans="2:2">
      <c r="B135" s="373"/>
    </row>
    <row r="136" spans="2:2">
      <c r="B136" s="373"/>
    </row>
    <row r="137" spans="2:2">
      <c r="B137" s="373"/>
    </row>
    <row r="138" spans="2:2">
      <c r="B138" s="373"/>
    </row>
    <row r="139" spans="2:2">
      <c r="B139" s="373"/>
    </row>
    <row r="140" spans="2:2">
      <c r="B140" s="373"/>
    </row>
    <row r="141" spans="2:2">
      <c r="B141" s="373"/>
    </row>
    <row r="142" spans="2:2">
      <c r="B142" s="373"/>
    </row>
    <row r="143" spans="2:2">
      <c r="B143" s="373"/>
    </row>
    <row r="144" spans="2:2">
      <c r="B144" s="373"/>
    </row>
    <row r="145" spans="2:2">
      <c r="B145" s="373"/>
    </row>
    <row r="146" spans="2:2">
      <c r="B146" s="373"/>
    </row>
    <row r="147" spans="2:2">
      <c r="B147" s="373"/>
    </row>
    <row r="148" spans="2:2">
      <c r="B148" s="373"/>
    </row>
    <row r="149" spans="2:2">
      <c r="B149" s="373"/>
    </row>
    <row r="150" spans="2:2">
      <c r="B150" s="373"/>
    </row>
    <row r="151" spans="2:2">
      <c r="B151" s="373"/>
    </row>
    <row r="152" spans="2:2">
      <c r="B152" s="373"/>
    </row>
    <row r="153" spans="2:2">
      <c r="B153" s="373"/>
    </row>
    <row r="154" spans="2:2">
      <c r="B154" s="373"/>
    </row>
    <row r="155" spans="2:2">
      <c r="B155" s="373"/>
    </row>
    <row r="156" spans="2:2">
      <c r="B156" s="373"/>
    </row>
    <row r="157" spans="2:2">
      <c r="B157" s="373"/>
    </row>
    <row r="158" spans="2:2">
      <c r="B158" s="373"/>
    </row>
    <row r="159" spans="2:2">
      <c r="B159" s="373"/>
    </row>
    <row r="160" spans="2:2">
      <c r="B160" s="373"/>
    </row>
    <row r="161" spans="2:2">
      <c r="B161" s="373"/>
    </row>
    <row r="162" spans="2:2">
      <c r="B162" s="373"/>
    </row>
    <row r="163" spans="2:2">
      <c r="B163" s="373"/>
    </row>
    <row r="164" spans="2:2">
      <c r="B164" s="373"/>
    </row>
    <row r="165" spans="2:2">
      <c r="B165" s="373"/>
    </row>
    <row r="166" spans="2:2">
      <c r="B166" s="373"/>
    </row>
    <row r="167" spans="2:2">
      <c r="B167" s="373"/>
    </row>
    <row r="168" spans="2:2">
      <c r="B168" s="373"/>
    </row>
    <row r="169" spans="2:2">
      <c r="B169" s="373"/>
    </row>
    <row r="170" spans="2:2">
      <c r="B170" s="373"/>
    </row>
    <row r="171" spans="2:2">
      <c r="B171" s="373"/>
    </row>
    <row r="172" spans="2:2">
      <c r="B172" s="373"/>
    </row>
    <row r="173" spans="2:2">
      <c r="B173" s="373"/>
    </row>
    <row r="174" spans="2:2">
      <c r="B174" s="373"/>
    </row>
    <row r="175" spans="2:2">
      <c r="B175" s="373"/>
    </row>
    <row r="176" spans="2:2">
      <c r="B176" s="373"/>
    </row>
    <row r="177" spans="2:2">
      <c r="B177" s="373"/>
    </row>
    <row r="178" spans="2:2">
      <c r="B178" s="373"/>
    </row>
    <row r="179" spans="2:2">
      <c r="B179" s="373"/>
    </row>
    <row r="180" spans="2:2">
      <c r="B180" s="373"/>
    </row>
    <row r="181" spans="2:2">
      <c r="B181" s="373"/>
    </row>
    <row r="182" spans="2:2">
      <c r="B182" s="373"/>
    </row>
    <row r="183" spans="2:2">
      <c r="B183" s="373"/>
    </row>
    <row r="184" spans="2:2">
      <c r="B184" s="373"/>
    </row>
    <row r="185" spans="2:2">
      <c r="B185" s="373"/>
    </row>
    <row r="186" spans="2:2">
      <c r="B186" s="373"/>
    </row>
    <row r="187" spans="2:2">
      <c r="B187" s="373"/>
    </row>
    <row r="188" spans="2:2">
      <c r="B188" s="373"/>
    </row>
    <row r="189" spans="2:2">
      <c r="B189" s="373"/>
    </row>
    <row r="190" spans="2:2">
      <c r="B190" s="373"/>
    </row>
    <row r="191" spans="2:2">
      <c r="B191" s="373"/>
    </row>
    <row r="192" spans="2:2">
      <c r="B192" s="373"/>
    </row>
    <row r="193" spans="2:2">
      <c r="B193" s="373"/>
    </row>
    <row r="194" spans="2:2">
      <c r="B194" s="373"/>
    </row>
    <row r="195" spans="2:2">
      <c r="B195" s="373"/>
    </row>
    <row r="196" spans="2:2">
      <c r="B196" s="373"/>
    </row>
    <row r="197" spans="2:2">
      <c r="B197" s="373"/>
    </row>
    <row r="198" spans="2:2">
      <c r="B198" s="373"/>
    </row>
    <row r="199" spans="2:2">
      <c r="B199" s="373"/>
    </row>
    <row r="200" spans="2:2">
      <c r="B200" s="373"/>
    </row>
    <row r="201" spans="2:2">
      <c r="B201" s="373"/>
    </row>
    <row r="202" spans="2:2">
      <c r="B202" s="373"/>
    </row>
    <row r="203" spans="2:2">
      <c r="B203" s="373"/>
    </row>
    <row r="204" spans="2:2">
      <c r="B204" s="373"/>
    </row>
    <row r="205" spans="2:2">
      <c r="B205" s="373"/>
    </row>
    <row r="206" spans="2:2">
      <c r="B206" s="373"/>
    </row>
    <row r="207" spans="2:2">
      <c r="B207" s="373"/>
    </row>
    <row r="208" spans="2:2">
      <c r="B208" s="373"/>
    </row>
    <row r="209" spans="2:2">
      <c r="B209" s="373"/>
    </row>
    <row r="210" spans="2:2">
      <c r="B210" s="373"/>
    </row>
    <row r="211" spans="2:2">
      <c r="B211" s="373"/>
    </row>
    <row r="212" spans="2:2">
      <c r="B212" s="373"/>
    </row>
    <row r="213" spans="2:2">
      <c r="B213" s="373"/>
    </row>
    <row r="214" spans="2:2">
      <c r="B214" s="373"/>
    </row>
    <row r="215" spans="2:2">
      <c r="B215" s="373"/>
    </row>
    <row r="216" spans="2:2">
      <c r="B216" s="373"/>
    </row>
    <row r="217" spans="2:2">
      <c r="B217" s="373"/>
    </row>
    <row r="218" spans="2:2">
      <c r="B218" s="373"/>
    </row>
    <row r="219" spans="2:2">
      <c r="B219" s="373"/>
    </row>
    <row r="220" spans="2:2">
      <c r="B220" s="373"/>
    </row>
    <row r="221" spans="2:2">
      <c r="B221" s="373"/>
    </row>
    <row r="222" spans="2:2">
      <c r="B222" s="373"/>
    </row>
    <row r="223" spans="2:2">
      <c r="B223" s="373"/>
    </row>
    <row r="224" spans="2:2">
      <c r="B224" s="373"/>
    </row>
    <row r="225" spans="2:2">
      <c r="B225" s="373"/>
    </row>
    <row r="226" spans="2:2">
      <c r="B226" s="373"/>
    </row>
    <row r="227" spans="2:2">
      <c r="B227" s="373"/>
    </row>
    <row r="228" spans="2:2">
      <c r="B228" s="373"/>
    </row>
    <row r="229" spans="2:2">
      <c r="B229" s="373"/>
    </row>
    <row r="230" spans="2:2">
      <c r="B230" s="373"/>
    </row>
    <row r="231" spans="2:2">
      <c r="B231" s="373"/>
    </row>
    <row r="232" spans="2:2">
      <c r="B232" s="373"/>
    </row>
    <row r="233" spans="2:2">
      <c r="B233" s="373"/>
    </row>
    <row r="234" spans="2:2">
      <c r="B234" s="373"/>
    </row>
    <row r="235" spans="2:2">
      <c r="B235" s="373"/>
    </row>
    <row r="236" spans="2:2">
      <c r="B236" s="373"/>
    </row>
    <row r="237" spans="2:2">
      <c r="B237" s="373"/>
    </row>
    <row r="238" spans="2:2">
      <c r="B238" s="373"/>
    </row>
    <row r="239" spans="2:2">
      <c r="B239" s="373"/>
    </row>
    <row r="240" spans="2:2">
      <c r="B240" s="373"/>
    </row>
    <row r="241" spans="2:2">
      <c r="B241" s="373"/>
    </row>
    <row r="242" spans="2:2">
      <c r="B242" s="373"/>
    </row>
    <row r="243" spans="2:2">
      <c r="B243" s="373"/>
    </row>
    <row r="244" spans="2:2">
      <c r="B244" s="373"/>
    </row>
    <row r="245" spans="2:2">
      <c r="B245" s="373"/>
    </row>
    <row r="246" spans="2:2">
      <c r="B246" s="373"/>
    </row>
    <row r="247" spans="2:2">
      <c r="B247" s="373"/>
    </row>
    <row r="248" spans="2:2">
      <c r="B248" s="373"/>
    </row>
    <row r="249" spans="2:2">
      <c r="B249" s="373"/>
    </row>
    <row r="250" spans="2:2">
      <c r="B250" s="373"/>
    </row>
    <row r="251" spans="2:2">
      <c r="B251" s="373"/>
    </row>
    <row r="252" spans="2:2">
      <c r="B252" s="373"/>
    </row>
    <row r="253" spans="2:2">
      <c r="B253" s="373"/>
    </row>
    <row r="254" spans="2:2">
      <c r="B254" s="373"/>
    </row>
    <row r="255" spans="2:2">
      <c r="B255" s="373"/>
    </row>
    <row r="256" spans="2:2">
      <c r="B256" s="373"/>
    </row>
    <row r="257" spans="2:2">
      <c r="B257" s="373"/>
    </row>
    <row r="258" spans="2:2">
      <c r="B258" s="373"/>
    </row>
    <row r="259" spans="2:2">
      <c r="B259" s="373"/>
    </row>
    <row r="260" spans="2:2">
      <c r="B260" s="373"/>
    </row>
    <row r="261" spans="2:2">
      <c r="B261" s="373"/>
    </row>
    <row r="262" spans="2:2">
      <c r="B262" s="373"/>
    </row>
    <row r="263" spans="2:2">
      <c r="B263" s="373"/>
    </row>
    <row r="264" spans="2:2">
      <c r="B264" s="373"/>
    </row>
    <row r="265" spans="2:2">
      <c r="B265" s="373"/>
    </row>
    <row r="266" spans="2:2">
      <c r="B266" s="373"/>
    </row>
    <row r="267" spans="2:2">
      <c r="B267" s="373"/>
    </row>
    <row r="268" spans="2:2">
      <c r="B268" s="373"/>
    </row>
    <row r="269" spans="2:2">
      <c r="B269" s="373"/>
    </row>
    <row r="270" spans="2:2">
      <c r="B270" s="373"/>
    </row>
    <row r="271" spans="2:2">
      <c r="B271" s="373"/>
    </row>
    <row r="272" spans="2:2">
      <c r="B272" s="373"/>
    </row>
    <row r="273" spans="2:2">
      <c r="B273" s="373"/>
    </row>
    <row r="274" spans="2:2">
      <c r="B274" s="373"/>
    </row>
    <row r="275" spans="2:2">
      <c r="B275" s="373"/>
    </row>
    <row r="276" spans="2:2">
      <c r="B276" s="373"/>
    </row>
    <row r="277" spans="2:2">
      <c r="B277" s="373"/>
    </row>
    <row r="278" spans="2:2">
      <c r="B278" s="373"/>
    </row>
    <row r="279" spans="2:2">
      <c r="B279" s="373"/>
    </row>
    <row r="280" spans="2:2">
      <c r="B280" s="373"/>
    </row>
    <row r="281" spans="2:2">
      <c r="B281" s="373"/>
    </row>
    <row r="282" spans="2:2">
      <c r="B282" s="373"/>
    </row>
    <row r="283" spans="2:2">
      <c r="B283" s="373"/>
    </row>
    <row r="284" spans="2:2">
      <c r="B284" s="373"/>
    </row>
    <row r="285" spans="2:2">
      <c r="B285" s="373"/>
    </row>
    <row r="286" spans="2:2">
      <c r="B286" s="373"/>
    </row>
    <row r="287" spans="2:2">
      <c r="B287" s="373"/>
    </row>
    <row r="288" spans="2:2">
      <c r="B288" s="373"/>
    </row>
    <row r="289" spans="2:2">
      <c r="B289" s="373"/>
    </row>
    <row r="290" spans="2:2">
      <c r="B290" s="373"/>
    </row>
    <row r="291" spans="2:2">
      <c r="B291" s="373"/>
    </row>
    <row r="292" spans="2:2">
      <c r="B292" s="373"/>
    </row>
    <row r="293" spans="2:2">
      <c r="B293" s="373"/>
    </row>
    <row r="294" spans="2:2">
      <c r="B294" s="373"/>
    </row>
    <row r="295" spans="2:2">
      <c r="B295" s="373"/>
    </row>
    <row r="296" spans="2:2">
      <c r="B296" s="373"/>
    </row>
    <row r="297" spans="2:2">
      <c r="B297" s="373"/>
    </row>
    <row r="298" spans="2:2">
      <c r="B298" s="373"/>
    </row>
    <row r="299" spans="2:2">
      <c r="B299" s="373"/>
    </row>
    <row r="300" spans="2:2">
      <c r="B300" s="373"/>
    </row>
    <row r="301" spans="2:2">
      <c r="B301" s="373"/>
    </row>
    <row r="302" spans="2:2">
      <c r="B302" s="373"/>
    </row>
    <row r="303" spans="2:2">
      <c r="B303" s="373"/>
    </row>
    <row r="304" spans="2:2">
      <c r="B304" s="373"/>
    </row>
    <row r="305" spans="2:2">
      <c r="B305" s="373"/>
    </row>
    <row r="306" spans="2:2">
      <c r="B306" s="373"/>
    </row>
    <row r="307" spans="2:2">
      <c r="B307" s="373"/>
    </row>
    <row r="308" spans="2:2">
      <c r="B308" s="373"/>
    </row>
    <row r="309" spans="2:2">
      <c r="B309" s="373"/>
    </row>
    <row r="310" spans="2:2">
      <c r="B310" s="373"/>
    </row>
    <row r="311" spans="2:2">
      <c r="B311" s="373"/>
    </row>
    <row r="312" spans="2:2">
      <c r="B312" s="373"/>
    </row>
    <row r="313" spans="2:2">
      <c r="B313" s="373"/>
    </row>
    <row r="314" spans="2:2">
      <c r="B314" s="373"/>
    </row>
    <row r="315" spans="2:2">
      <c r="B315" s="373"/>
    </row>
    <row r="316" spans="2:2">
      <c r="B316" s="373"/>
    </row>
    <row r="317" spans="2:2">
      <c r="B317" s="373"/>
    </row>
    <row r="318" spans="2:2">
      <c r="B318" s="373"/>
    </row>
    <row r="319" spans="2:2">
      <c r="B319" s="373"/>
    </row>
    <row r="320" spans="2:2">
      <c r="B320" s="373"/>
    </row>
    <row r="321" spans="2:2">
      <c r="B321" s="373"/>
    </row>
    <row r="322" spans="2:2">
      <c r="B322" s="373"/>
    </row>
    <row r="323" spans="2:2">
      <c r="B323" s="373"/>
    </row>
    <row r="324" spans="2:2">
      <c r="B324" s="373"/>
    </row>
    <row r="325" spans="2:2">
      <c r="B325" s="373"/>
    </row>
    <row r="326" spans="2:2">
      <c r="B326" s="373"/>
    </row>
    <row r="327" spans="2:2">
      <c r="B327" s="373"/>
    </row>
    <row r="328" spans="2:2">
      <c r="B328" s="373"/>
    </row>
    <row r="329" spans="2:2">
      <c r="B329" s="373"/>
    </row>
    <row r="330" spans="2:2">
      <c r="B330" s="373"/>
    </row>
    <row r="331" spans="2:2">
      <c r="B331" s="373"/>
    </row>
    <row r="332" spans="2:2">
      <c r="B332" s="373"/>
    </row>
    <row r="333" spans="2:2">
      <c r="B333" s="373"/>
    </row>
    <row r="334" spans="2:2">
      <c r="B334" s="373"/>
    </row>
    <row r="335" spans="2:2">
      <c r="B335" s="373"/>
    </row>
    <row r="336" spans="2:2">
      <c r="B336" s="373"/>
    </row>
    <row r="337" spans="2:2">
      <c r="B337" s="373"/>
    </row>
    <row r="338" spans="2:2">
      <c r="B338" s="373"/>
    </row>
    <row r="339" spans="2:2">
      <c r="B339" s="373"/>
    </row>
    <row r="340" spans="2:2">
      <c r="B340" s="373"/>
    </row>
    <row r="341" spans="2:2">
      <c r="B341" s="373"/>
    </row>
    <row r="342" spans="2:2">
      <c r="B342" s="373"/>
    </row>
    <row r="343" spans="2:2">
      <c r="B343" s="373"/>
    </row>
    <row r="344" spans="2:2">
      <c r="B344" s="373"/>
    </row>
    <row r="345" spans="2:2">
      <c r="B345" s="373"/>
    </row>
    <row r="346" spans="2:2">
      <c r="B346" s="373"/>
    </row>
    <row r="347" spans="2:2">
      <c r="B347" s="373"/>
    </row>
    <row r="348" spans="2:2">
      <c r="B348" s="373"/>
    </row>
    <row r="349" spans="2:2">
      <c r="B349" s="373"/>
    </row>
    <row r="350" spans="2:2">
      <c r="B350" s="373"/>
    </row>
    <row r="351" spans="2:2">
      <c r="B351" s="373"/>
    </row>
    <row r="352" spans="2:2">
      <c r="B352" s="373"/>
    </row>
    <row r="353" spans="2:2">
      <c r="B353" s="373"/>
    </row>
    <row r="354" spans="2:2">
      <c r="B354" s="373"/>
    </row>
    <row r="355" spans="2:2">
      <c r="B355" s="373"/>
    </row>
    <row r="356" spans="2:2">
      <c r="B356" s="373"/>
    </row>
    <row r="357" spans="2:2">
      <c r="B357" s="373"/>
    </row>
    <row r="358" spans="2:2">
      <c r="B358" s="373"/>
    </row>
    <row r="359" spans="2:2">
      <c r="B359" s="373"/>
    </row>
    <row r="360" spans="2:2">
      <c r="B360" s="373"/>
    </row>
    <row r="361" spans="2:2">
      <c r="B361" s="373"/>
    </row>
    <row r="362" spans="2:2">
      <c r="B362" s="373"/>
    </row>
    <row r="363" spans="2:2">
      <c r="B363" s="373"/>
    </row>
    <row r="364" spans="2:2">
      <c r="B364" s="373"/>
    </row>
    <row r="365" spans="2:2">
      <c r="B365" s="373"/>
    </row>
    <row r="366" spans="2:2">
      <c r="B366" s="373"/>
    </row>
    <row r="367" spans="2:2">
      <c r="B367" s="373"/>
    </row>
    <row r="368" spans="2:2">
      <c r="B368" s="373"/>
    </row>
    <row r="369" spans="2:2">
      <c r="B369" s="373"/>
    </row>
    <row r="370" spans="2:2">
      <c r="B370" s="373"/>
    </row>
    <row r="371" spans="2:2">
      <c r="B371" s="373"/>
    </row>
    <row r="372" spans="2:2">
      <c r="B372" s="373"/>
    </row>
    <row r="373" spans="2:2">
      <c r="B373" s="373"/>
    </row>
    <row r="374" spans="2:2">
      <c r="B374" s="373"/>
    </row>
    <row r="375" spans="2:2">
      <c r="B375" s="373"/>
    </row>
    <row r="376" spans="2:2">
      <c r="B376" s="373"/>
    </row>
    <row r="377" spans="2:2">
      <c r="B377" s="373"/>
    </row>
    <row r="378" spans="2:2">
      <c r="B378" s="373"/>
    </row>
    <row r="379" spans="2:2">
      <c r="B379" s="373"/>
    </row>
    <row r="380" spans="2:2">
      <c r="B380" s="373"/>
    </row>
    <row r="381" spans="2:2">
      <c r="B381" s="373"/>
    </row>
    <row r="382" spans="2:2">
      <c r="B382" s="373"/>
    </row>
    <row r="383" spans="2:2">
      <c r="B383" s="373"/>
    </row>
    <row r="384" spans="2:2">
      <c r="B384" s="373"/>
    </row>
    <row r="385" spans="2:2">
      <c r="B385" s="373"/>
    </row>
    <row r="386" spans="2:2">
      <c r="B386" s="373"/>
    </row>
    <row r="387" spans="2:2">
      <c r="B387" s="373"/>
    </row>
    <row r="388" spans="2:2">
      <c r="B388" s="373"/>
    </row>
    <row r="389" spans="2:2">
      <c r="B389" s="373"/>
    </row>
    <row r="390" spans="2:2">
      <c r="B390" s="373"/>
    </row>
    <row r="391" spans="2:2">
      <c r="B391" s="373"/>
    </row>
    <row r="392" spans="2:2">
      <c r="B392" s="373"/>
    </row>
    <row r="393" spans="2:2">
      <c r="B393" s="373"/>
    </row>
    <row r="394" spans="2:2">
      <c r="B394" s="373"/>
    </row>
    <row r="395" spans="2:2">
      <c r="B395" s="373"/>
    </row>
    <row r="396" spans="2:2">
      <c r="B396" s="373"/>
    </row>
    <row r="397" spans="2:2">
      <c r="B397" s="373"/>
    </row>
    <row r="398" spans="2:2">
      <c r="B398" s="373"/>
    </row>
    <row r="399" spans="2:2">
      <c r="B399" s="373"/>
    </row>
    <row r="400" spans="2:2">
      <c r="B400" s="373"/>
    </row>
    <row r="401" spans="2:2">
      <c r="B401" s="373"/>
    </row>
    <row r="402" spans="2:2">
      <c r="B402" s="373"/>
    </row>
    <row r="403" spans="2:2">
      <c r="B403" s="373"/>
    </row>
    <row r="404" spans="2:2">
      <c r="B404" s="373"/>
    </row>
    <row r="405" spans="2:2">
      <c r="B405" s="373"/>
    </row>
    <row r="406" spans="2:2">
      <c r="B406" s="373"/>
    </row>
    <row r="407" spans="2:2">
      <c r="B407" s="373"/>
    </row>
    <row r="408" spans="2:2">
      <c r="B408" s="373"/>
    </row>
    <row r="409" spans="2:2">
      <c r="B409" s="373"/>
    </row>
    <row r="410" spans="2:2">
      <c r="B410" s="373"/>
    </row>
    <row r="411" spans="2:2">
      <c r="B411" s="373"/>
    </row>
    <row r="412" spans="2:2">
      <c r="B412" s="373"/>
    </row>
    <row r="413" spans="2:2">
      <c r="B413" s="373"/>
    </row>
    <row r="414" spans="2:2">
      <c r="B414" s="373"/>
    </row>
    <row r="415" spans="2:2">
      <c r="B415" s="373"/>
    </row>
    <row r="416" spans="2:2">
      <c r="B416" s="373"/>
    </row>
    <row r="417" spans="2:2">
      <c r="B417" s="373"/>
    </row>
    <row r="418" spans="2:2">
      <c r="B418" s="373"/>
    </row>
    <row r="419" spans="2:2">
      <c r="B419" s="373"/>
    </row>
    <row r="420" spans="2:2">
      <c r="B420" s="373"/>
    </row>
    <row r="421" spans="2:2">
      <c r="B421" s="373"/>
    </row>
    <row r="422" spans="2:2">
      <c r="B422" s="373"/>
    </row>
    <row r="423" spans="2:2">
      <c r="B423" s="373"/>
    </row>
    <row r="424" spans="2:2">
      <c r="B424" s="373"/>
    </row>
    <row r="425" spans="2:2">
      <c r="B425" s="373"/>
    </row>
    <row r="426" spans="2:2">
      <c r="B426" s="373"/>
    </row>
    <row r="427" spans="2:2">
      <c r="B427" s="373"/>
    </row>
    <row r="428" spans="2:2">
      <c r="B428" s="373"/>
    </row>
    <row r="429" spans="2:2">
      <c r="B429" s="373"/>
    </row>
    <row r="430" spans="2:2">
      <c r="B430" s="373"/>
    </row>
    <row r="431" spans="2:2">
      <c r="B431" s="373"/>
    </row>
    <row r="432" spans="2:2">
      <c r="B432" s="373"/>
    </row>
    <row r="433" spans="2:2">
      <c r="B433" s="373"/>
    </row>
    <row r="434" spans="2:2">
      <c r="B434" s="373"/>
    </row>
    <row r="435" spans="2:2">
      <c r="B435" s="373"/>
    </row>
    <row r="436" spans="2:2">
      <c r="B436" s="373"/>
    </row>
    <row r="437" spans="2:2">
      <c r="B437" s="373"/>
    </row>
    <row r="438" spans="2:2">
      <c r="B438" s="373"/>
    </row>
    <row r="439" spans="2:2">
      <c r="B439" s="373"/>
    </row>
    <row r="440" spans="2:2">
      <c r="B440" s="373"/>
    </row>
    <row r="441" spans="2:2">
      <c r="B441" s="373"/>
    </row>
    <row r="442" spans="2:2">
      <c r="B442" s="373"/>
    </row>
    <row r="443" spans="2:2">
      <c r="B443" s="373"/>
    </row>
    <row r="444" spans="2:2">
      <c r="B444" s="373"/>
    </row>
    <row r="445" spans="2:2">
      <c r="B445" s="373"/>
    </row>
    <row r="446" spans="2:2">
      <c r="B446" s="373"/>
    </row>
    <row r="447" spans="2:2">
      <c r="B447" s="373"/>
    </row>
    <row r="448" spans="2:2">
      <c r="B448" s="373"/>
    </row>
    <row r="449" spans="2:2">
      <c r="B449" s="373"/>
    </row>
    <row r="450" spans="2:2">
      <c r="B450" s="373"/>
    </row>
    <row r="451" spans="2:2">
      <c r="B451" s="373"/>
    </row>
    <row r="452" spans="2:2">
      <c r="B452" s="373"/>
    </row>
    <row r="453" spans="2:2">
      <c r="B453" s="373"/>
    </row>
    <row r="454" spans="2:2">
      <c r="B454" s="373"/>
    </row>
    <row r="455" spans="2:2">
      <c r="B455" s="373"/>
    </row>
    <row r="456" spans="2:2">
      <c r="B456" s="373"/>
    </row>
    <row r="457" spans="2:2">
      <c r="B457" s="373"/>
    </row>
    <row r="458" spans="2:2">
      <c r="B458" s="373"/>
    </row>
    <row r="459" spans="2:2">
      <c r="B459" s="373"/>
    </row>
    <row r="460" spans="2:2">
      <c r="B460" s="373"/>
    </row>
    <row r="461" spans="2:2">
      <c r="B461" s="373"/>
    </row>
    <row r="462" spans="2:2">
      <c r="B462" s="373"/>
    </row>
    <row r="463" spans="2:2">
      <c r="B463" s="373"/>
    </row>
    <row r="464" spans="2:2">
      <c r="B464" s="373"/>
    </row>
    <row r="465" spans="2:2">
      <c r="B465" s="373"/>
    </row>
    <row r="466" spans="2:2">
      <c r="B466" s="373"/>
    </row>
    <row r="467" spans="2:2">
      <c r="B467" s="373"/>
    </row>
    <row r="468" spans="2:2">
      <c r="B468" s="373"/>
    </row>
    <row r="469" spans="2:2">
      <c r="B469" s="373"/>
    </row>
    <row r="470" spans="2:2">
      <c r="B470" s="373"/>
    </row>
    <row r="471" spans="2:2">
      <c r="B471" s="373"/>
    </row>
    <row r="472" spans="2:2">
      <c r="B472" s="373"/>
    </row>
    <row r="473" spans="2:2">
      <c r="B473" s="373"/>
    </row>
    <row r="474" spans="2:2">
      <c r="B474" s="373"/>
    </row>
    <row r="475" spans="2:2">
      <c r="B475" s="373"/>
    </row>
    <row r="476" spans="2:2">
      <c r="B476" s="373"/>
    </row>
    <row r="477" spans="2:2">
      <c r="B477" s="373"/>
    </row>
    <row r="478" spans="2:2">
      <c r="B478" s="373"/>
    </row>
    <row r="479" spans="2:2">
      <c r="B479" s="373"/>
    </row>
    <row r="480" spans="2:2">
      <c r="B480" s="373"/>
    </row>
    <row r="481" spans="2:2">
      <c r="B481" s="373"/>
    </row>
    <row r="482" spans="2:2">
      <c r="B482" s="373"/>
    </row>
    <row r="483" spans="2:2">
      <c r="B483" s="373"/>
    </row>
    <row r="484" spans="2:2">
      <c r="B484" s="373"/>
    </row>
    <row r="485" spans="2:2">
      <c r="B485" s="373"/>
    </row>
    <row r="486" spans="2:2">
      <c r="B486" s="373"/>
    </row>
    <row r="487" spans="2:2">
      <c r="B487" s="373"/>
    </row>
    <row r="488" spans="2:2">
      <c r="B488" s="373"/>
    </row>
    <row r="489" spans="2:2">
      <c r="B489" s="373"/>
    </row>
    <row r="490" spans="2:2">
      <c r="B490" s="373"/>
    </row>
    <row r="491" spans="2:2">
      <c r="B491" s="373"/>
    </row>
    <row r="492" spans="2:2">
      <c r="B492" s="373"/>
    </row>
    <row r="493" spans="2:2">
      <c r="B493" s="373"/>
    </row>
    <row r="494" spans="2:2">
      <c r="B494" s="373"/>
    </row>
    <row r="495" spans="2:2">
      <c r="B495" s="373"/>
    </row>
    <row r="496" spans="2:2">
      <c r="B496" s="373"/>
    </row>
    <row r="497" spans="2:2">
      <c r="B497" s="373"/>
    </row>
    <row r="498" spans="2:2">
      <c r="B498" s="373"/>
    </row>
    <row r="499" spans="2:2">
      <c r="B499" s="373"/>
    </row>
    <row r="500" spans="2:2">
      <c r="B500" s="373"/>
    </row>
    <row r="501" spans="2:2">
      <c r="B501" s="373"/>
    </row>
    <row r="502" spans="2:2">
      <c r="B502" s="373"/>
    </row>
    <row r="503" spans="2:2">
      <c r="B503" s="373"/>
    </row>
    <row r="504" spans="2:2">
      <c r="B504" s="373"/>
    </row>
    <row r="505" spans="2:2">
      <c r="B505" s="373"/>
    </row>
    <row r="506" spans="2:2">
      <c r="B506" s="373"/>
    </row>
    <row r="507" spans="2:2">
      <c r="B507" s="373"/>
    </row>
    <row r="508" spans="2:2">
      <c r="B508" s="373"/>
    </row>
    <row r="509" spans="2:2">
      <c r="B509" s="373"/>
    </row>
    <row r="510" spans="2:2">
      <c r="B510" s="373"/>
    </row>
    <row r="511" spans="2:2">
      <c r="B511" s="373"/>
    </row>
    <row r="512" spans="2:2">
      <c r="B512" s="373"/>
    </row>
    <row r="513" spans="2:2">
      <c r="B513" s="373"/>
    </row>
    <row r="514" spans="2:2">
      <c r="B514" s="373"/>
    </row>
    <row r="515" spans="2:2">
      <c r="B515" s="373"/>
    </row>
    <row r="516" spans="2:2">
      <c r="B516" s="373"/>
    </row>
    <row r="517" spans="2:2">
      <c r="B517" s="373"/>
    </row>
    <row r="518" spans="2:2">
      <c r="B518" s="373"/>
    </row>
    <row r="519" spans="2:2">
      <c r="B519" s="373"/>
    </row>
    <row r="520" spans="2:2">
      <c r="B520" s="373"/>
    </row>
    <row r="521" spans="2:2">
      <c r="B521" s="373"/>
    </row>
    <row r="522" spans="2:2">
      <c r="B522" s="373"/>
    </row>
    <row r="523" spans="2:2">
      <c r="B523" s="373"/>
    </row>
    <row r="524" spans="2:2">
      <c r="B524" s="373"/>
    </row>
    <row r="525" spans="2:2">
      <c r="B525" s="373"/>
    </row>
    <row r="526" spans="2:2">
      <c r="B526" s="373"/>
    </row>
    <row r="527" spans="2:2">
      <c r="B527" s="373"/>
    </row>
    <row r="528" spans="2:2">
      <c r="B528" s="373"/>
    </row>
    <row r="529" spans="2:2">
      <c r="B529" s="373"/>
    </row>
    <row r="530" spans="2:2">
      <c r="B530" s="373"/>
    </row>
    <row r="531" spans="2:2">
      <c r="B531" s="373"/>
    </row>
    <row r="532" spans="2:2">
      <c r="B532" s="373"/>
    </row>
    <row r="533" spans="2:2">
      <c r="B533" s="373"/>
    </row>
    <row r="534" spans="2:2">
      <c r="B534" s="373"/>
    </row>
    <row r="535" spans="2:2">
      <c r="B535" s="373"/>
    </row>
    <row r="536" spans="2:2">
      <c r="B536" s="373"/>
    </row>
    <row r="537" spans="2:2">
      <c r="B537" s="373"/>
    </row>
    <row r="538" spans="2:2">
      <c r="B538" s="373"/>
    </row>
    <row r="539" spans="2:2">
      <c r="B539" s="373"/>
    </row>
    <row r="540" spans="2:2">
      <c r="B540" s="373"/>
    </row>
    <row r="541" spans="2:2">
      <c r="B541" s="373"/>
    </row>
    <row r="542" spans="2:2">
      <c r="B542" s="373"/>
    </row>
    <row r="543" spans="2:2">
      <c r="B543" s="373"/>
    </row>
    <row r="544" spans="2:2">
      <c r="B544" s="373"/>
    </row>
    <row r="545" spans="2:2">
      <c r="B545" s="373"/>
    </row>
    <row r="546" spans="2:2">
      <c r="B546" s="373"/>
    </row>
    <row r="547" spans="2:2">
      <c r="B547" s="373"/>
    </row>
    <row r="548" spans="2:2">
      <c r="B548" s="373"/>
    </row>
    <row r="549" spans="2:2">
      <c r="B549" s="373"/>
    </row>
    <row r="550" spans="2:2">
      <c r="B550" s="373"/>
    </row>
    <row r="551" spans="2:2">
      <c r="B551" s="373"/>
    </row>
    <row r="552" spans="2:2">
      <c r="B552" s="373"/>
    </row>
    <row r="553" spans="2:2">
      <c r="B553" s="373"/>
    </row>
    <row r="554" spans="2:2">
      <c r="B554" s="373"/>
    </row>
    <row r="555" spans="2:2">
      <c r="B555" s="373"/>
    </row>
    <row r="556" spans="2:2">
      <c r="B556" s="373"/>
    </row>
    <row r="557" spans="2:2">
      <c r="B557" s="373"/>
    </row>
    <row r="558" spans="2:2">
      <c r="B558" s="373"/>
    </row>
    <row r="559" spans="2:2">
      <c r="B559" s="373"/>
    </row>
    <row r="560" spans="2:2">
      <c r="B560" s="373"/>
    </row>
    <row r="561" spans="2:2">
      <c r="B561" s="373"/>
    </row>
    <row r="562" spans="2:2">
      <c r="B562" s="373"/>
    </row>
    <row r="563" spans="2:2">
      <c r="B563" s="373"/>
    </row>
    <row r="564" spans="2:2">
      <c r="B564" s="373"/>
    </row>
    <row r="565" spans="2:2">
      <c r="B565" s="373"/>
    </row>
    <row r="566" spans="2:2">
      <c r="B566" s="373"/>
    </row>
    <row r="567" spans="2:2">
      <c r="B567" s="373"/>
    </row>
    <row r="568" spans="2:2">
      <c r="B568" s="373"/>
    </row>
    <row r="569" spans="2:2">
      <c r="B569" s="373"/>
    </row>
    <row r="570" spans="2:2">
      <c r="B570" s="373"/>
    </row>
    <row r="571" spans="2:2">
      <c r="B571" s="373"/>
    </row>
    <row r="572" spans="2:2">
      <c r="B572" s="373"/>
    </row>
    <row r="573" spans="2:2">
      <c r="B573" s="373"/>
    </row>
    <row r="574" spans="2:2">
      <c r="B574" s="373"/>
    </row>
    <row r="575" spans="2:2">
      <c r="B575" s="373"/>
    </row>
    <row r="576" spans="2:2">
      <c r="B576" s="373"/>
    </row>
    <row r="577" spans="2:2">
      <c r="B577" s="373"/>
    </row>
    <row r="578" spans="2:2">
      <c r="B578" s="373"/>
    </row>
    <row r="579" spans="2:2">
      <c r="B579" s="373"/>
    </row>
    <row r="580" spans="2:2">
      <c r="B580" s="373"/>
    </row>
    <row r="581" spans="2:2">
      <c r="B581" s="373"/>
    </row>
    <row r="582" spans="2:2">
      <c r="B582" s="373"/>
    </row>
    <row r="583" spans="2:2">
      <c r="B583" s="373"/>
    </row>
    <row r="584" spans="2:2">
      <c r="B584" s="373"/>
    </row>
    <row r="585" spans="2:2">
      <c r="B585" s="373"/>
    </row>
    <row r="586" spans="2:2">
      <c r="B586" s="373"/>
    </row>
    <row r="587" spans="2:2">
      <c r="B587" s="373"/>
    </row>
    <row r="588" spans="2:2">
      <c r="B588" s="373"/>
    </row>
    <row r="589" spans="2:2">
      <c r="B589" s="373"/>
    </row>
    <row r="590" spans="2:2">
      <c r="B590" s="373"/>
    </row>
    <row r="591" spans="2:2">
      <c r="B591" s="373"/>
    </row>
    <row r="592" spans="2:2">
      <c r="B592" s="373"/>
    </row>
    <row r="593" spans="2:2">
      <c r="B593" s="373"/>
    </row>
    <row r="594" spans="2:2">
      <c r="B594" s="373"/>
    </row>
    <row r="595" spans="2:2">
      <c r="B595" s="373"/>
    </row>
    <row r="596" spans="2:2">
      <c r="B596" s="373"/>
    </row>
    <row r="597" spans="2:2">
      <c r="B597" s="373"/>
    </row>
    <row r="598" spans="2:2">
      <c r="B598" s="373"/>
    </row>
    <row r="599" spans="2:2">
      <c r="B599" s="373"/>
    </row>
    <row r="600" spans="2:2">
      <c r="B600" s="373"/>
    </row>
    <row r="601" spans="2:2">
      <c r="B601" s="373"/>
    </row>
    <row r="602" spans="2:2">
      <c r="B602" s="373"/>
    </row>
    <row r="603" spans="2:2">
      <c r="B603" s="373"/>
    </row>
    <row r="604" spans="2:2">
      <c r="B604" s="373"/>
    </row>
    <row r="605" spans="2:2">
      <c r="B605" s="373"/>
    </row>
    <row r="606" spans="2:2">
      <c r="B606" s="373"/>
    </row>
    <row r="607" spans="2:2">
      <c r="B607" s="373"/>
    </row>
    <row r="608" spans="2:2">
      <c r="B608" s="373"/>
    </row>
    <row r="609" spans="2:2">
      <c r="B609" s="373"/>
    </row>
    <row r="610" spans="2:2">
      <c r="B610" s="373"/>
    </row>
    <row r="611" spans="2:2">
      <c r="B611" s="373"/>
    </row>
    <row r="612" spans="2:2">
      <c r="B612" s="373"/>
    </row>
    <row r="613" spans="2:2">
      <c r="B613" s="373"/>
    </row>
    <row r="614" spans="2:2">
      <c r="B614" s="373"/>
    </row>
    <row r="615" spans="2:2">
      <c r="B615" s="373"/>
    </row>
    <row r="616" spans="2:2">
      <c r="B616" s="373"/>
    </row>
    <row r="617" spans="2:2">
      <c r="B617" s="373"/>
    </row>
    <row r="618" spans="2:2">
      <c r="B618" s="373"/>
    </row>
    <row r="619" spans="2:2">
      <c r="B619" s="373"/>
    </row>
    <row r="620" spans="2:2">
      <c r="B620" s="373"/>
    </row>
    <row r="621" spans="2:2">
      <c r="B621" s="373"/>
    </row>
    <row r="622" spans="2:2">
      <c r="B622" s="373"/>
    </row>
    <row r="623" spans="2:2">
      <c r="B623" s="373"/>
    </row>
    <row r="624" spans="2:2">
      <c r="B624" s="373"/>
    </row>
    <row r="625" spans="2:2">
      <c r="B625" s="373"/>
    </row>
    <row r="626" spans="2:2">
      <c r="B626" s="373"/>
    </row>
    <row r="627" spans="2:2">
      <c r="B627" s="373"/>
    </row>
    <row r="628" spans="2:2">
      <c r="B628" s="373"/>
    </row>
    <row r="629" spans="2:2">
      <c r="B629" s="373"/>
    </row>
    <row r="630" spans="2:2">
      <c r="B630" s="373"/>
    </row>
    <row r="631" spans="2:2">
      <c r="B631" s="373"/>
    </row>
    <row r="632" spans="2:2">
      <c r="B632" s="373"/>
    </row>
    <row r="633" spans="2:2">
      <c r="B633" s="373"/>
    </row>
    <row r="634" spans="2:2">
      <c r="B634" s="373"/>
    </row>
    <row r="635" spans="2:2">
      <c r="B635" s="373"/>
    </row>
    <row r="636" spans="2:2">
      <c r="B636" s="373"/>
    </row>
    <row r="637" spans="2:2">
      <c r="B637" s="373"/>
    </row>
    <row r="638" spans="2:2">
      <c r="B638" s="373"/>
    </row>
    <row r="639" spans="2:2">
      <c r="B639" s="373"/>
    </row>
    <row r="640" spans="2:2">
      <c r="B640" s="373"/>
    </row>
    <row r="641" spans="2:2">
      <c r="B641" s="373"/>
    </row>
    <row r="642" spans="2:2">
      <c r="B642" s="373"/>
    </row>
    <row r="643" spans="2:2">
      <c r="B643" s="373"/>
    </row>
    <row r="644" spans="2:2">
      <c r="B644" s="373"/>
    </row>
    <row r="645" spans="2:2">
      <c r="B645" s="373"/>
    </row>
    <row r="646" spans="2:2">
      <c r="B646" s="373"/>
    </row>
    <row r="647" spans="2:2">
      <c r="B647" s="373"/>
    </row>
    <row r="648" spans="2:2">
      <c r="B648" s="373"/>
    </row>
    <row r="649" spans="2:2">
      <c r="B649" s="373"/>
    </row>
    <row r="650" spans="2:2">
      <c r="B650" s="373"/>
    </row>
    <row r="651" spans="2:2">
      <c r="B651" s="373"/>
    </row>
    <row r="652" spans="2:2">
      <c r="B652" s="373"/>
    </row>
    <row r="653" spans="2:2">
      <c r="B653" s="373"/>
    </row>
    <row r="654" spans="2:2">
      <c r="B654" s="373"/>
    </row>
    <row r="655" spans="2:2">
      <c r="B655" s="373"/>
    </row>
    <row r="656" spans="2:2">
      <c r="B656" s="373"/>
    </row>
    <row r="657" spans="2:2">
      <c r="B657" s="373"/>
    </row>
    <row r="658" spans="2:2">
      <c r="B658" s="373"/>
    </row>
    <row r="659" spans="2:2">
      <c r="B659" s="373"/>
    </row>
    <row r="660" spans="2:2">
      <c r="B660" s="373"/>
    </row>
    <row r="661" spans="2:2">
      <c r="B661" s="373"/>
    </row>
    <row r="662" spans="2:2">
      <c r="B662" s="373"/>
    </row>
    <row r="663" spans="2:2">
      <c r="B663" s="373"/>
    </row>
    <row r="664" spans="2:2">
      <c r="B664" s="373"/>
    </row>
    <row r="665" spans="2:2">
      <c r="B665" s="373"/>
    </row>
    <row r="666" spans="2:2">
      <c r="B666" s="373"/>
    </row>
    <row r="667" spans="2:2">
      <c r="B667" s="373"/>
    </row>
    <row r="668" spans="2:2">
      <c r="B668" s="373"/>
    </row>
    <row r="669" spans="2:2">
      <c r="B669" s="373"/>
    </row>
    <row r="670" spans="2:2">
      <c r="B670" s="373"/>
    </row>
    <row r="671" spans="2:2">
      <c r="B671" s="373"/>
    </row>
    <row r="672" spans="2:2">
      <c r="B672" s="373"/>
    </row>
    <row r="673" spans="2:2">
      <c r="B673" s="373"/>
    </row>
    <row r="674" spans="2:2">
      <c r="B674" s="373"/>
    </row>
    <row r="675" spans="2:2">
      <c r="B675" s="373"/>
    </row>
    <row r="676" spans="2:2">
      <c r="B676" s="373"/>
    </row>
    <row r="677" spans="2:2">
      <c r="B677" s="373"/>
    </row>
    <row r="678" spans="2:2">
      <c r="B678" s="373"/>
    </row>
    <row r="679" spans="2:2">
      <c r="B679" s="373"/>
    </row>
    <row r="680" spans="2:2">
      <c r="B680" s="373"/>
    </row>
    <row r="681" spans="2:2">
      <c r="B681" s="373"/>
    </row>
    <row r="682" spans="2:2">
      <c r="B682" s="373"/>
    </row>
    <row r="683" spans="2:2">
      <c r="B683" s="373"/>
    </row>
    <row r="684" spans="2:2">
      <c r="B684" s="373"/>
    </row>
    <row r="685" spans="2:2">
      <c r="B685" s="373"/>
    </row>
    <row r="686" spans="2:2">
      <c r="B686" s="373"/>
    </row>
    <row r="687" spans="2:2">
      <c r="B687" s="373"/>
    </row>
    <row r="688" spans="2:2">
      <c r="B688" s="373"/>
    </row>
    <row r="689" spans="2:2">
      <c r="B689" s="373"/>
    </row>
    <row r="690" spans="2:2">
      <c r="B690" s="373"/>
    </row>
    <row r="691" spans="2:2">
      <c r="B691" s="373"/>
    </row>
    <row r="692" spans="2:2">
      <c r="B692" s="373"/>
    </row>
    <row r="693" spans="2:2">
      <c r="B693" s="373"/>
    </row>
    <row r="694" spans="2:2">
      <c r="B694" s="373"/>
    </row>
    <row r="695" spans="2:2">
      <c r="B695" s="373"/>
    </row>
    <row r="696" spans="2:2">
      <c r="B696" s="373"/>
    </row>
    <row r="697" spans="2:2">
      <c r="B697" s="373"/>
    </row>
    <row r="698" spans="2:2">
      <c r="B698" s="373"/>
    </row>
    <row r="699" spans="2:2">
      <c r="B699" s="373"/>
    </row>
    <row r="700" spans="2:2">
      <c r="B700" s="373"/>
    </row>
    <row r="701" spans="2:2">
      <c r="B701" s="373"/>
    </row>
    <row r="702" spans="2:2">
      <c r="B702" s="373"/>
    </row>
    <row r="703" spans="2:2">
      <c r="B703" s="373"/>
    </row>
    <row r="704" spans="2:2">
      <c r="B704" s="373"/>
    </row>
    <row r="705" spans="2:2">
      <c r="B705" s="373"/>
    </row>
    <row r="706" spans="2:2">
      <c r="B706" s="373"/>
    </row>
    <row r="707" spans="2:2">
      <c r="B707" s="373"/>
    </row>
    <row r="708" spans="2:2">
      <c r="B708" s="373"/>
    </row>
    <row r="709" spans="2:2">
      <c r="B709" s="373"/>
    </row>
    <row r="710" spans="2:2">
      <c r="B710" s="373"/>
    </row>
    <row r="711" spans="2:2">
      <c r="B711" s="373"/>
    </row>
    <row r="712" spans="2:2">
      <c r="B712" s="373"/>
    </row>
    <row r="713" spans="2:2">
      <c r="B713" s="373"/>
    </row>
    <row r="714" spans="2:2">
      <c r="B714" s="373"/>
    </row>
    <row r="715" spans="2:2">
      <c r="B715" s="373"/>
    </row>
    <row r="716" spans="2:2">
      <c r="B716" s="373"/>
    </row>
    <row r="717" spans="2:2">
      <c r="B717" s="373"/>
    </row>
    <row r="718" spans="2:2">
      <c r="B718" s="373"/>
    </row>
    <row r="719" spans="2:2">
      <c r="B719" s="373"/>
    </row>
    <row r="720" spans="2:2">
      <c r="B720" s="373"/>
    </row>
    <row r="721" spans="2:2">
      <c r="B721" s="373"/>
    </row>
    <row r="722" spans="2:2">
      <c r="B722" s="373"/>
    </row>
    <row r="723" spans="2:2">
      <c r="B723" s="373"/>
    </row>
    <row r="724" spans="2:2">
      <c r="B724" s="373"/>
    </row>
    <row r="725" spans="2:2">
      <c r="B725" s="373"/>
    </row>
    <row r="726" spans="2:2">
      <c r="B726" s="373"/>
    </row>
    <row r="727" spans="2:2">
      <c r="B727" s="373"/>
    </row>
    <row r="728" spans="2:2">
      <c r="B728" s="373"/>
    </row>
    <row r="729" spans="2:2">
      <c r="B729" s="373"/>
    </row>
    <row r="730" spans="2:2">
      <c r="B730" s="373"/>
    </row>
    <row r="731" spans="2:2">
      <c r="B731" s="373"/>
    </row>
    <row r="732" spans="2:2">
      <c r="B732" s="373"/>
    </row>
    <row r="733" spans="2:2">
      <c r="B733" s="373"/>
    </row>
    <row r="734" spans="2:2">
      <c r="B734" s="373"/>
    </row>
    <row r="735" spans="2:2">
      <c r="B735" s="373"/>
    </row>
    <row r="736" spans="2:2">
      <c r="B736" s="373"/>
    </row>
    <row r="737" spans="2:2">
      <c r="B737" s="373"/>
    </row>
    <row r="738" spans="2:2">
      <c r="B738" s="373"/>
    </row>
    <row r="739" spans="2:2">
      <c r="B739" s="373"/>
    </row>
    <row r="740" spans="2:2">
      <c r="B740" s="373"/>
    </row>
    <row r="741" spans="2:2">
      <c r="B741" s="373"/>
    </row>
    <row r="742" spans="2:2">
      <c r="B742" s="373"/>
    </row>
    <row r="743" spans="2:2">
      <c r="B743" s="373"/>
    </row>
    <row r="744" spans="2:2">
      <c r="B744" s="373"/>
    </row>
    <row r="745" spans="2:2">
      <c r="B745" s="373"/>
    </row>
    <row r="746" spans="2:2">
      <c r="B746" s="373"/>
    </row>
    <row r="747" spans="2:2">
      <c r="B747" s="373"/>
    </row>
    <row r="748" spans="2:2">
      <c r="B748" s="373"/>
    </row>
    <row r="749" spans="2:2">
      <c r="B749" s="373"/>
    </row>
    <row r="750" spans="2:2">
      <c r="B750" s="373"/>
    </row>
    <row r="751" spans="2:2">
      <c r="B751" s="373"/>
    </row>
    <row r="752" spans="2:2">
      <c r="B752" s="373"/>
    </row>
    <row r="753" spans="2:2">
      <c r="B753" s="373"/>
    </row>
    <row r="754" spans="2:2">
      <c r="B754" s="373"/>
    </row>
    <row r="755" spans="2:2">
      <c r="B755" s="373"/>
    </row>
    <row r="756" spans="2:2">
      <c r="B756" s="373"/>
    </row>
    <row r="757" spans="2:2">
      <c r="B757" s="373"/>
    </row>
    <row r="758" spans="2:2">
      <c r="B758" s="373"/>
    </row>
    <row r="759" spans="2:2">
      <c r="B759" s="373"/>
    </row>
    <row r="760" spans="2:2">
      <c r="B760" s="373"/>
    </row>
    <row r="761" spans="2:2">
      <c r="B761" s="373"/>
    </row>
    <row r="762" spans="2:2">
      <c r="B762" s="373"/>
    </row>
    <row r="763" spans="2:2">
      <c r="B763" s="373"/>
    </row>
    <row r="764" spans="2:2">
      <c r="B764" s="373"/>
    </row>
    <row r="765" spans="2:2">
      <c r="B765" s="373"/>
    </row>
    <row r="766" spans="2:2">
      <c r="B766" s="373"/>
    </row>
    <row r="767" spans="2:2">
      <c r="B767" s="373"/>
    </row>
    <row r="768" spans="2:2">
      <c r="B768" s="373"/>
    </row>
    <row r="769" spans="2:2">
      <c r="B769" s="373"/>
    </row>
    <row r="770" spans="2:2">
      <c r="B770" s="373"/>
    </row>
    <row r="771" spans="2:2">
      <c r="B771" s="373"/>
    </row>
    <row r="772" spans="2:2">
      <c r="B772" s="373"/>
    </row>
    <row r="773" spans="2:2">
      <c r="B773" s="373"/>
    </row>
    <row r="774" spans="2:2">
      <c r="B774" s="373"/>
    </row>
    <row r="775" spans="2:2">
      <c r="B775" s="373"/>
    </row>
    <row r="776" spans="2:2">
      <c r="B776" s="373"/>
    </row>
    <row r="777" spans="2:2">
      <c r="B777" s="373"/>
    </row>
    <row r="778" spans="2:2">
      <c r="B778" s="373"/>
    </row>
    <row r="779" spans="2:2">
      <c r="B779" s="373"/>
    </row>
    <row r="780" spans="2:2">
      <c r="B780" s="373"/>
    </row>
    <row r="781" spans="2:2">
      <c r="B781" s="373"/>
    </row>
    <row r="782" spans="2:2">
      <c r="B782" s="373"/>
    </row>
    <row r="783" spans="2:2">
      <c r="B783" s="373"/>
    </row>
    <row r="784" spans="2:2">
      <c r="B784" s="373"/>
    </row>
    <row r="785" spans="2:2">
      <c r="B785" s="373"/>
    </row>
    <row r="786" spans="2:2">
      <c r="B786" s="373"/>
    </row>
    <row r="787" spans="2:2">
      <c r="B787" s="373"/>
    </row>
    <row r="788" spans="2:2">
      <c r="B788" s="373"/>
    </row>
    <row r="789" spans="2:2">
      <c r="B789" s="373"/>
    </row>
    <row r="790" spans="2:2">
      <c r="B790" s="373"/>
    </row>
    <row r="791" spans="2:2">
      <c r="B791" s="373"/>
    </row>
    <row r="792" spans="2:2">
      <c r="B792" s="373"/>
    </row>
    <row r="793" spans="2:2">
      <c r="B793" s="373"/>
    </row>
    <row r="794" spans="2:2">
      <c r="B794" s="373"/>
    </row>
    <row r="795" spans="2:2">
      <c r="B795" s="373"/>
    </row>
    <row r="796" spans="2:2">
      <c r="B796" s="373"/>
    </row>
    <row r="797" spans="2:2">
      <c r="B797" s="373"/>
    </row>
    <row r="798" spans="2:2">
      <c r="B798" s="373"/>
    </row>
    <row r="799" spans="2:2">
      <c r="B799" s="373"/>
    </row>
    <row r="800" spans="2:2">
      <c r="B800" s="373"/>
    </row>
    <row r="801" spans="2:2">
      <c r="B801" s="373"/>
    </row>
    <row r="802" spans="2:2">
      <c r="B802" s="373"/>
    </row>
    <row r="803" spans="2:2">
      <c r="B803" s="373"/>
    </row>
    <row r="804" spans="2:2">
      <c r="B804" s="373"/>
    </row>
    <row r="805" spans="2:2">
      <c r="B805" s="373"/>
    </row>
    <row r="806" spans="2:2">
      <c r="B806" s="373"/>
    </row>
    <row r="807" spans="2:2">
      <c r="B807" s="373"/>
    </row>
    <row r="808" spans="2:2">
      <c r="B808" s="373"/>
    </row>
    <row r="809" spans="2:2">
      <c r="B809" s="373"/>
    </row>
    <row r="810" spans="2:2">
      <c r="B810" s="373"/>
    </row>
    <row r="811" spans="2:2">
      <c r="B811" s="373"/>
    </row>
    <row r="812" spans="2:2">
      <c r="B812" s="373"/>
    </row>
    <row r="813" spans="2:2">
      <c r="B813" s="373"/>
    </row>
    <row r="814" spans="2:2">
      <c r="B814" s="373"/>
    </row>
    <row r="815" spans="2:2">
      <c r="B815" s="373"/>
    </row>
    <row r="816" spans="2:2">
      <c r="B816" s="373"/>
    </row>
    <row r="817" spans="2:2">
      <c r="B817" s="373"/>
    </row>
    <row r="818" spans="2:2">
      <c r="B818" s="373"/>
    </row>
    <row r="819" spans="2:2">
      <c r="B819" s="373"/>
    </row>
    <row r="820" spans="2:2">
      <c r="B820" s="373"/>
    </row>
    <row r="821" spans="2:2">
      <c r="B821" s="373"/>
    </row>
    <row r="822" spans="2:2">
      <c r="B822" s="373"/>
    </row>
    <row r="823" spans="2:2">
      <c r="B823" s="373"/>
    </row>
    <row r="824" spans="2:2">
      <c r="B824" s="373"/>
    </row>
    <row r="825" spans="2:2">
      <c r="B825" s="373"/>
    </row>
    <row r="826" spans="2:2">
      <c r="B826" s="373"/>
    </row>
    <row r="827" spans="2:2">
      <c r="B827" s="373"/>
    </row>
    <row r="828" spans="2:2">
      <c r="B828" s="373"/>
    </row>
    <row r="829" spans="2:2">
      <c r="B829" s="373"/>
    </row>
    <row r="830" spans="2:2">
      <c r="B830" s="373"/>
    </row>
    <row r="831" spans="2:2">
      <c r="B831" s="373"/>
    </row>
    <row r="832" spans="2:2">
      <c r="B832" s="373"/>
    </row>
    <row r="833" spans="2:2">
      <c r="B833" s="373"/>
    </row>
    <row r="834" spans="2:2">
      <c r="B834" s="373"/>
    </row>
    <row r="835" spans="2:2">
      <c r="B835" s="373"/>
    </row>
    <row r="836" spans="2:2">
      <c r="B836" s="373"/>
    </row>
    <row r="837" spans="2:2">
      <c r="B837" s="373"/>
    </row>
    <row r="838" spans="2:2">
      <c r="B838" s="373"/>
    </row>
    <row r="839" spans="2:2">
      <c r="B839" s="373"/>
    </row>
    <row r="840" spans="2:2">
      <c r="B840" s="373"/>
    </row>
    <row r="841" spans="2:2">
      <c r="B841" s="373"/>
    </row>
    <row r="842" spans="2:2">
      <c r="B842" s="373"/>
    </row>
    <row r="843" spans="2:2">
      <c r="B843" s="373"/>
    </row>
    <row r="844" spans="2:2">
      <c r="B844" s="373"/>
    </row>
    <row r="845" spans="2:2">
      <c r="B845" s="373"/>
    </row>
    <row r="846" spans="2:2">
      <c r="B846" s="373"/>
    </row>
    <row r="847" spans="2:2">
      <c r="B847" s="373"/>
    </row>
    <row r="848" spans="2:2">
      <c r="B848" s="373"/>
    </row>
    <row r="849" spans="2:2">
      <c r="B849" s="373"/>
    </row>
    <row r="850" spans="2:2">
      <c r="B850" s="373"/>
    </row>
    <row r="851" spans="2:2">
      <c r="B851" s="373"/>
    </row>
    <row r="852" spans="2:2">
      <c r="B852" s="373"/>
    </row>
    <row r="853" spans="2:2">
      <c r="B853" s="373"/>
    </row>
    <row r="854" spans="2:2">
      <c r="B854" s="373"/>
    </row>
    <row r="855" spans="2:2">
      <c r="B855" s="373"/>
    </row>
    <row r="856" spans="2:2">
      <c r="B856" s="373"/>
    </row>
    <row r="857" spans="2:2">
      <c r="B857" s="373"/>
    </row>
    <row r="858" spans="2:2">
      <c r="B858" s="373"/>
    </row>
    <row r="859" spans="2:2">
      <c r="B859" s="373"/>
    </row>
    <row r="860" spans="2:2">
      <c r="B860" s="373"/>
    </row>
    <row r="861" spans="2:2">
      <c r="B861" s="373"/>
    </row>
    <row r="862" spans="2:2">
      <c r="B862" s="373"/>
    </row>
    <row r="863" spans="2:2">
      <c r="B863" s="373"/>
    </row>
    <row r="864" spans="2:2">
      <c r="B864" s="373"/>
    </row>
    <row r="865" spans="2:2">
      <c r="B865" s="373"/>
    </row>
    <row r="866" spans="2:2">
      <c r="B866" s="373"/>
    </row>
    <row r="867" spans="2:2">
      <c r="B867" s="373"/>
    </row>
    <row r="868" spans="2:2">
      <c r="B868" s="373"/>
    </row>
    <row r="869" spans="2:2">
      <c r="B869" s="373"/>
    </row>
    <row r="870" spans="2:2">
      <c r="B870" s="373"/>
    </row>
    <row r="871" spans="2:2">
      <c r="B871" s="373"/>
    </row>
    <row r="872" spans="2:2">
      <c r="B872" s="373"/>
    </row>
    <row r="873" spans="2:2">
      <c r="B873" s="373"/>
    </row>
    <row r="874" spans="2:2">
      <c r="B874" s="373"/>
    </row>
    <row r="875" spans="2:2">
      <c r="B875" s="373"/>
    </row>
    <row r="876" spans="2:2">
      <c r="B876" s="373"/>
    </row>
    <row r="877" spans="2:2">
      <c r="B877" s="373"/>
    </row>
    <row r="878" spans="2:2">
      <c r="B878" s="373"/>
    </row>
    <row r="879" spans="2:2">
      <c r="B879" s="373"/>
    </row>
    <row r="880" spans="2:2">
      <c r="B880" s="373"/>
    </row>
    <row r="881" spans="2:2">
      <c r="B881" s="373"/>
    </row>
    <row r="882" spans="2:2">
      <c r="B882" s="373"/>
    </row>
    <row r="883" spans="2:2">
      <c r="B883" s="373"/>
    </row>
    <row r="884" spans="2:2">
      <c r="B884" s="373"/>
    </row>
    <row r="885" spans="2:2">
      <c r="B885" s="373"/>
    </row>
    <row r="886" spans="2:2">
      <c r="B886" s="373"/>
    </row>
    <row r="887" spans="2:2">
      <c r="B887" s="373"/>
    </row>
    <row r="888" spans="2:2">
      <c r="B888" s="373"/>
    </row>
    <row r="889" spans="2:2">
      <c r="B889" s="373"/>
    </row>
    <row r="890" spans="2:2">
      <c r="B890" s="373"/>
    </row>
    <row r="891" spans="2:2">
      <c r="B891" s="373"/>
    </row>
    <row r="892" spans="2:2">
      <c r="B892" s="373"/>
    </row>
    <row r="893" spans="2:2">
      <c r="B893" s="373"/>
    </row>
    <row r="894" spans="2:2">
      <c r="B894" s="373"/>
    </row>
    <row r="895" spans="2:2">
      <c r="B895" s="373"/>
    </row>
    <row r="896" spans="2:2">
      <c r="B896" s="373"/>
    </row>
    <row r="897" spans="2:2">
      <c r="B897" s="373"/>
    </row>
    <row r="898" spans="2:2">
      <c r="B898" s="373"/>
    </row>
    <row r="899" spans="2:2">
      <c r="B899" s="373"/>
    </row>
    <row r="900" spans="2:2">
      <c r="B900" s="373"/>
    </row>
    <row r="901" spans="2:2">
      <c r="B901" s="373"/>
    </row>
    <row r="902" spans="2:2">
      <c r="B902" s="373"/>
    </row>
    <row r="903" spans="2:2">
      <c r="B903" s="373"/>
    </row>
    <row r="904" spans="2:2">
      <c r="B904" s="373"/>
    </row>
    <row r="905" spans="2:2">
      <c r="B905" s="373"/>
    </row>
    <row r="906" spans="2:2">
      <c r="B906" s="373"/>
    </row>
    <row r="907" spans="2:2">
      <c r="B907" s="373"/>
    </row>
    <row r="908" spans="2:2">
      <c r="B908" s="373"/>
    </row>
    <row r="909" spans="2:2">
      <c r="B909" s="373"/>
    </row>
    <row r="910" spans="2:2">
      <c r="B910" s="373"/>
    </row>
    <row r="911" spans="2:2">
      <c r="B911" s="373"/>
    </row>
    <row r="912" spans="2:2">
      <c r="B912" s="373"/>
    </row>
    <row r="913" spans="2:2">
      <c r="B913" s="373"/>
    </row>
    <row r="914" spans="2:2">
      <c r="B914" s="373"/>
    </row>
    <row r="915" spans="2:2">
      <c r="B915" s="373"/>
    </row>
    <row r="916" spans="2:2">
      <c r="B916" s="373"/>
    </row>
    <row r="917" spans="2:2">
      <c r="B917" s="373"/>
    </row>
    <row r="918" spans="2:2">
      <c r="B918" s="373"/>
    </row>
    <row r="919" spans="2:2">
      <c r="B919" s="373"/>
    </row>
    <row r="920" spans="2:2">
      <c r="B920" s="373"/>
    </row>
    <row r="921" spans="2:2">
      <c r="B921" s="373"/>
    </row>
    <row r="922" spans="2:2">
      <c r="B922" s="373"/>
    </row>
    <row r="923" spans="2:2">
      <c r="B923" s="373"/>
    </row>
    <row r="924" spans="2:2">
      <c r="B924" s="373"/>
    </row>
    <row r="925" spans="2:2">
      <c r="B925" s="373"/>
    </row>
    <row r="926" spans="2:2">
      <c r="B926" s="373"/>
    </row>
    <row r="927" spans="2:2">
      <c r="B927" s="373"/>
    </row>
    <row r="928" spans="2:2">
      <c r="B928" s="373"/>
    </row>
    <row r="929" spans="2:2">
      <c r="B929" s="373"/>
    </row>
    <row r="930" spans="2:2">
      <c r="B930" s="373"/>
    </row>
    <row r="931" spans="2:2">
      <c r="B931" s="373"/>
    </row>
    <row r="932" spans="2:2">
      <c r="B932" s="373"/>
    </row>
    <row r="933" spans="2:2">
      <c r="B933" s="373"/>
    </row>
    <row r="934" spans="2:2">
      <c r="B934" s="373"/>
    </row>
    <row r="935" spans="2:2">
      <c r="B935" s="373"/>
    </row>
    <row r="936" spans="2:2">
      <c r="B936" s="373"/>
    </row>
    <row r="937" spans="2:2">
      <c r="B937" s="373"/>
    </row>
    <row r="938" spans="2:2">
      <c r="B938" s="373"/>
    </row>
    <row r="939" spans="2:2">
      <c r="B939" s="373"/>
    </row>
    <row r="940" spans="2:2">
      <c r="B940" s="373"/>
    </row>
    <row r="941" spans="2:2">
      <c r="B941" s="373"/>
    </row>
    <row r="942" spans="2:2">
      <c r="B942" s="373"/>
    </row>
    <row r="943" spans="2:2">
      <c r="B943" s="373"/>
    </row>
    <row r="944" spans="2:2">
      <c r="B944" s="373"/>
    </row>
    <row r="945" spans="2:2">
      <c r="B945" s="373"/>
    </row>
    <row r="946" spans="2:2">
      <c r="B946" s="373"/>
    </row>
    <row r="947" spans="2:2">
      <c r="B947" s="373"/>
    </row>
    <row r="948" spans="2:2">
      <c r="B948" s="373"/>
    </row>
    <row r="949" spans="2:2">
      <c r="B949" s="373"/>
    </row>
    <row r="950" spans="2:2">
      <c r="B950" s="373"/>
    </row>
    <row r="951" spans="2:2">
      <c r="B951" s="373"/>
    </row>
    <row r="952" spans="2:2">
      <c r="B952" s="373"/>
    </row>
    <row r="953" spans="2:2">
      <c r="B953" s="373"/>
    </row>
    <row r="954" spans="2:2">
      <c r="B954" s="373"/>
    </row>
    <row r="955" spans="2:2">
      <c r="B955" s="373"/>
    </row>
    <row r="956" spans="2:2">
      <c r="B956" s="373"/>
    </row>
    <row r="957" spans="2:2">
      <c r="B957" s="373"/>
    </row>
    <row r="958" spans="2:2">
      <c r="B958" s="373"/>
    </row>
    <row r="959" spans="2:2">
      <c r="B959" s="373"/>
    </row>
    <row r="960" spans="2:2">
      <c r="B960" s="373"/>
    </row>
    <row r="961" spans="2:2">
      <c r="B961" s="373"/>
    </row>
    <row r="962" spans="2:2">
      <c r="B962" s="373"/>
    </row>
    <row r="963" spans="2:2">
      <c r="B963" s="373"/>
    </row>
    <row r="964" spans="2:2">
      <c r="B964" s="373"/>
    </row>
    <row r="965" spans="2:2">
      <c r="B965" s="373"/>
    </row>
    <row r="966" spans="2:2">
      <c r="B966" s="373"/>
    </row>
    <row r="967" spans="2:2">
      <c r="B967" s="373"/>
    </row>
    <row r="968" spans="2:2">
      <c r="B968" s="373"/>
    </row>
    <row r="969" spans="2:2">
      <c r="B969" s="373"/>
    </row>
    <row r="970" spans="2:2">
      <c r="B970" s="373"/>
    </row>
    <row r="971" spans="2:2">
      <c r="B971" s="373"/>
    </row>
    <row r="972" spans="2:2">
      <c r="B972" s="373"/>
    </row>
    <row r="973" spans="2:2">
      <c r="B973" s="373"/>
    </row>
    <row r="974" spans="2:2">
      <c r="B974" s="373"/>
    </row>
    <row r="975" spans="2:2">
      <c r="B975" s="373"/>
    </row>
    <row r="976" spans="2:2">
      <c r="B976" s="373"/>
    </row>
    <row r="977" spans="2:2">
      <c r="B977" s="373"/>
    </row>
    <row r="978" spans="2:2">
      <c r="B978" s="373"/>
    </row>
    <row r="979" spans="2:2">
      <c r="B979" s="373"/>
    </row>
    <row r="980" spans="2:2">
      <c r="B980" s="373"/>
    </row>
    <row r="981" spans="2:2">
      <c r="B981" s="373"/>
    </row>
    <row r="982" spans="2:2">
      <c r="B982" s="373"/>
    </row>
    <row r="983" spans="2:2">
      <c r="B983" s="373"/>
    </row>
    <row r="984" spans="2:2">
      <c r="B984" s="373"/>
    </row>
    <row r="985" spans="2:2">
      <c r="B985" s="373"/>
    </row>
    <row r="986" spans="2:2">
      <c r="B986" s="373"/>
    </row>
    <row r="987" spans="2:2">
      <c r="B987" s="373"/>
    </row>
    <row r="988" spans="2:2">
      <c r="B988" s="373"/>
    </row>
    <row r="989" spans="2:2">
      <c r="B989" s="373"/>
    </row>
    <row r="990" spans="2:2">
      <c r="B990" s="373"/>
    </row>
    <row r="991" spans="2:2">
      <c r="B991" s="373"/>
    </row>
    <row r="992" spans="2:2">
      <c r="B992" s="373"/>
    </row>
    <row r="993" spans="2:2">
      <c r="B993" s="373"/>
    </row>
    <row r="994" spans="2:2">
      <c r="B994" s="373"/>
    </row>
    <row r="995" spans="2:2">
      <c r="B995" s="373"/>
    </row>
    <row r="996" spans="2:2">
      <c r="B996" s="373"/>
    </row>
    <row r="997" spans="2:2">
      <c r="B997" s="373"/>
    </row>
    <row r="998" spans="2:2">
      <c r="B998" s="373"/>
    </row>
    <row r="999" spans="2:2">
      <c r="B999" s="373"/>
    </row>
    <row r="1000" spans="2:2">
      <c r="B1000" s="373"/>
    </row>
    <row r="1001" spans="2:2">
      <c r="B1001" s="373"/>
    </row>
    <row r="1002" spans="2:2">
      <c r="B1002" s="373"/>
    </row>
    <row r="1003" spans="2:2">
      <c r="B1003" s="373"/>
    </row>
    <row r="1004" spans="2:2">
      <c r="B1004" s="373"/>
    </row>
    <row r="1005" spans="2:2">
      <c r="B1005" s="373"/>
    </row>
    <row r="1006" spans="2:2">
      <c r="B1006" s="373"/>
    </row>
    <row r="1007" spans="2:2">
      <c r="B1007" s="373"/>
    </row>
    <row r="1008" spans="2:2">
      <c r="B1008" s="373"/>
    </row>
    <row r="1009" spans="2:2">
      <c r="B1009" s="373"/>
    </row>
    <row r="1010" spans="2:2">
      <c r="B1010" s="373"/>
    </row>
    <row r="1011" spans="2:2">
      <c r="B1011" s="373"/>
    </row>
    <row r="1012" spans="2:2">
      <c r="B1012" s="373"/>
    </row>
    <row r="1013" spans="2:2">
      <c r="B1013" s="373"/>
    </row>
    <row r="1014" spans="2:2">
      <c r="B1014" s="373"/>
    </row>
    <row r="1015" spans="2:2">
      <c r="B1015" s="373"/>
    </row>
    <row r="1016" spans="2:2">
      <c r="B1016" s="373"/>
    </row>
    <row r="1017" spans="2:2">
      <c r="B1017" s="373"/>
    </row>
    <row r="1018" spans="2:2">
      <c r="B1018" s="373"/>
    </row>
    <row r="1019" spans="2:2">
      <c r="B1019" s="373"/>
    </row>
    <row r="1020" spans="2:2">
      <c r="B1020" s="373"/>
    </row>
    <row r="1021" spans="2:2">
      <c r="B1021" s="373"/>
    </row>
    <row r="1022" spans="2:2">
      <c r="B1022" s="373"/>
    </row>
    <row r="1023" spans="2:2">
      <c r="B1023" s="373"/>
    </row>
    <row r="1024" spans="2:2">
      <c r="B1024" s="373"/>
    </row>
    <row r="1025" spans="2:2">
      <c r="B1025" s="373"/>
    </row>
    <row r="1026" spans="2:2">
      <c r="B1026" s="373"/>
    </row>
    <row r="1027" spans="2:2">
      <c r="B1027" s="373"/>
    </row>
    <row r="1028" spans="2:2">
      <c r="B1028" s="373"/>
    </row>
    <row r="1029" spans="2:2">
      <c r="B1029" s="373"/>
    </row>
    <row r="1030" spans="2:2">
      <c r="B1030" s="373"/>
    </row>
    <row r="1031" spans="2:2">
      <c r="B1031" s="373"/>
    </row>
    <row r="1032" spans="2:2">
      <c r="B1032" s="373"/>
    </row>
    <row r="1033" spans="2:2">
      <c r="B1033" s="373"/>
    </row>
    <row r="1034" spans="2:2">
      <c r="B1034" s="373"/>
    </row>
    <row r="1035" spans="2:2">
      <c r="B1035" s="373"/>
    </row>
    <row r="1036" spans="2:2">
      <c r="B1036" s="373"/>
    </row>
    <row r="1037" spans="2:2">
      <c r="B1037" s="373"/>
    </row>
    <row r="1038" spans="2:2">
      <c r="B1038" s="373"/>
    </row>
    <row r="1039" spans="2:2">
      <c r="B1039" s="373"/>
    </row>
    <row r="1040" spans="2:2">
      <c r="B1040" s="373"/>
    </row>
    <row r="1041" spans="2:2">
      <c r="B1041" s="373"/>
    </row>
    <row r="1042" spans="2:2">
      <c r="B1042" s="373"/>
    </row>
    <row r="1043" spans="2:2">
      <c r="B1043" s="373"/>
    </row>
    <row r="1044" spans="2:2">
      <c r="B1044" s="373"/>
    </row>
    <row r="1045" spans="2:2">
      <c r="B1045" s="373"/>
    </row>
    <row r="1046" spans="2:2">
      <c r="B1046" s="373"/>
    </row>
    <row r="1047" spans="2:2">
      <c r="B1047" s="373"/>
    </row>
    <row r="1048" spans="2:2">
      <c r="B1048" s="373"/>
    </row>
    <row r="1049" spans="2:2">
      <c r="B1049" s="373"/>
    </row>
    <row r="1050" spans="2:2">
      <c r="B1050" s="373"/>
    </row>
    <row r="1051" spans="2:2">
      <c r="B1051" s="373"/>
    </row>
    <row r="1052" spans="2:2">
      <c r="B1052" s="373"/>
    </row>
    <row r="1053" spans="2:2">
      <c r="B1053" s="373"/>
    </row>
    <row r="1054" spans="2:2">
      <c r="B1054" s="373"/>
    </row>
    <row r="1055" spans="2:2">
      <c r="B1055" s="373"/>
    </row>
    <row r="1056" spans="2:2">
      <c r="B1056" s="373"/>
    </row>
    <row r="1057" spans="2:2">
      <c r="B1057" s="373"/>
    </row>
    <row r="1058" spans="2:2">
      <c r="B1058" s="373"/>
    </row>
    <row r="1059" spans="2:2">
      <c r="B1059" s="373"/>
    </row>
    <row r="1060" spans="2:2">
      <c r="B1060" s="373"/>
    </row>
    <row r="1061" spans="2:2">
      <c r="B1061" s="373"/>
    </row>
    <row r="1062" spans="2:2">
      <c r="B1062" s="373"/>
    </row>
    <row r="1063" spans="2:2">
      <c r="B1063" s="373"/>
    </row>
    <row r="1064" spans="2:2">
      <c r="B1064" s="373"/>
    </row>
    <row r="1065" spans="2:2">
      <c r="B1065" s="373"/>
    </row>
    <row r="1066" spans="2:2">
      <c r="B1066" s="373"/>
    </row>
    <row r="1067" spans="2:2">
      <c r="B1067" s="373"/>
    </row>
    <row r="1068" spans="2:2">
      <c r="B1068" s="373"/>
    </row>
    <row r="1069" spans="2:2">
      <c r="B1069" s="373"/>
    </row>
    <row r="1070" spans="2:2">
      <c r="B1070" s="373"/>
    </row>
    <row r="1071" spans="2:2">
      <c r="B1071" s="373"/>
    </row>
    <row r="1072" spans="2:2">
      <c r="B1072" s="373"/>
    </row>
    <row r="1073" spans="2:2">
      <c r="B1073" s="373"/>
    </row>
    <row r="1074" spans="2:2">
      <c r="B1074" s="373"/>
    </row>
    <row r="1075" spans="2:2">
      <c r="B1075" s="373"/>
    </row>
    <row r="1076" spans="2:2">
      <c r="B1076" s="373"/>
    </row>
    <row r="1077" spans="2:2">
      <c r="B1077" s="373"/>
    </row>
    <row r="1078" spans="2:2">
      <c r="B1078" s="373"/>
    </row>
    <row r="1079" spans="2:2">
      <c r="B1079" s="373"/>
    </row>
    <row r="1080" spans="2:2">
      <c r="B1080" s="373"/>
    </row>
    <row r="1081" spans="2:2">
      <c r="B1081" s="373"/>
    </row>
    <row r="1082" spans="2:2">
      <c r="B1082" s="373"/>
    </row>
    <row r="1083" spans="2:2">
      <c r="B1083" s="373"/>
    </row>
    <row r="1084" spans="2:2">
      <c r="B1084" s="373"/>
    </row>
    <row r="1085" spans="2:2">
      <c r="B1085" s="373"/>
    </row>
    <row r="1086" spans="2:2">
      <c r="B1086" s="373"/>
    </row>
    <row r="1087" spans="2:2">
      <c r="B1087" s="373"/>
    </row>
    <row r="1088" spans="2:2">
      <c r="B1088" s="373"/>
    </row>
    <row r="1089" spans="2:2">
      <c r="B1089" s="373"/>
    </row>
    <row r="1090" spans="2:2">
      <c r="B1090" s="373"/>
    </row>
    <row r="1091" spans="2:2">
      <c r="B1091" s="373"/>
    </row>
    <row r="1092" spans="2:2">
      <c r="B1092" s="373"/>
    </row>
    <row r="1093" spans="2:2">
      <c r="B1093" s="373"/>
    </row>
    <row r="1094" spans="2:2">
      <c r="B1094" s="373"/>
    </row>
    <row r="1095" spans="2:2">
      <c r="B1095" s="373"/>
    </row>
    <row r="1096" spans="2:2">
      <c r="B1096" s="373"/>
    </row>
    <row r="1097" spans="2:2">
      <c r="B1097" s="373"/>
    </row>
    <row r="1098" spans="2:2">
      <c r="B1098" s="373"/>
    </row>
    <row r="1099" spans="2:2">
      <c r="B1099" s="373"/>
    </row>
    <row r="1100" spans="2:2">
      <c r="B1100" s="373"/>
    </row>
    <row r="1101" spans="2:2">
      <c r="B1101" s="373"/>
    </row>
    <row r="1102" spans="2:2">
      <c r="B1102" s="373"/>
    </row>
    <row r="1103" spans="2:2">
      <c r="B1103" s="373"/>
    </row>
    <row r="1104" spans="2:2">
      <c r="B1104" s="373"/>
    </row>
    <row r="1105" spans="2:2">
      <c r="B1105" s="373"/>
    </row>
    <row r="1106" spans="2:2">
      <c r="B1106" s="373"/>
    </row>
    <row r="1107" spans="2:2">
      <c r="B1107" s="373"/>
    </row>
    <row r="1108" spans="2:2">
      <c r="B1108" s="373"/>
    </row>
    <row r="1109" spans="2:2">
      <c r="B1109" s="373"/>
    </row>
    <row r="1110" spans="2:2">
      <c r="B1110" s="373"/>
    </row>
    <row r="1111" spans="2:2">
      <c r="B1111" s="373"/>
    </row>
    <row r="1112" spans="2:2">
      <c r="B1112" s="373"/>
    </row>
    <row r="1113" spans="2:2">
      <c r="B1113" s="373"/>
    </row>
    <row r="1114" spans="2:2">
      <c r="B1114" s="373"/>
    </row>
    <row r="1115" spans="2:2">
      <c r="B1115" s="373"/>
    </row>
    <row r="1116" spans="2:2">
      <c r="B1116" s="373"/>
    </row>
    <row r="1117" spans="2:2">
      <c r="B1117" s="373"/>
    </row>
    <row r="1118" spans="2:2">
      <c r="B1118" s="373"/>
    </row>
    <row r="1119" spans="2:2">
      <c r="B1119" s="373"/>
    </row>
    <row r="1120" spans="2:2">
      <c r="B1120" s="373"/>
    </row>
    <row r="1121" spans="2:2">
      <c r="B1121" s="373"/>
    </row>
    <row r="1122" spans="2:2">
      <c r="B1122" s="373"/>
    </row>
    <row r="1123" spans="2:2">
      <c r="B1123" s="373"/>
    </row>
    <row r="1124" spans="2:2">
      <c r="B1124" s="373"/>
    </row>
    <row r="1125" spans="2:2">
      <c r="B1125" s="373"/>
    </row>
    <row r="1126" spans="2:2">
      <c r="B1126" s="373"/>
    </row>
    <row r="1127" spans="2:2">
      <c r="B1127" s="373"/>
    </row>
    <row r="1128" spans="2:2">
      <c r="B1128" s="373"/>
    </row>
    <row r="1129" spans="2:2">
      <c r="B1129" s="373"/>
    </row>
    <row r="1130" spans="2:2">
      <c r="B1130" s="373"/>
    </row>
    <row r="1131" spans="2:2">
      <c r="B1131" s="373"/>
    </row>
    <row r="1132" spans="2:2">
      <c r="B1132" s="373"/>
    </row>
    <row r="1133" spans="2:2">
      <c r="B1133" s="373"/>
    </row>
    <row r="1134" spans="2:2">
      <c r="B1134" s="373"/>
    </row>
    <row r="1135" spans="2:2">
      <c r="B1135" s="373"/>
    </row>
    <row r="1136" spans="2:2">
      <c r="B1136" s="373"/>
    </row>
    <row r="1137" spans="2:2">
      <c r="B1137" s="373"/>
    </row>
    <row r="1138" spans="2:2">
      <c r="B1138" s="373"/>
    </row>
    <row r="1139" spans="2:2">
      <c r="B1139" s="373"/>
    </row>
    <row r="1140" spans="2:2">
      <c r="B1140" s="373"/>
    </row>
    <row r="1141" spans="2:2">
      <c r="B1141" s="373"/>
    </row>
    <row r="1142" spans="2:2">
      <c r="B1142" s="373"/>
    </row>
    <row r="1143" spans="2:2">
      <c r="B1143" s="373"/>
    </row>
    <row r="1144" spans="2:2">
      <c r="B1144" s="373"/>
    </row>
    <row r="1145" spans="2:2">
      <c r="B1145" s="373"/>
    </row>
    <row r="1146" spans="2:2">
      <c r="B1146" s="373"/>
    </row>
    <row r="1147" spans="2:2">
      <c r="B1147" s="373"/>
    </row>
    <row r="1148" spans="2:2">
      <c r="B1148" s="373"/>
    </row>
    <row r="1149" spans="2:2">
      <c r="B1149" s="373"/>
    </row>
    <row r="1150" spans="2:2">
      <c r="B1150" s="373"/>
    </row>
    <row r="1151" spans="2:2">
      <c r="B1151" s="373"/>
    </row>
    <row r="1152" spans="2:2">
      <c r="B1152" s="373"/>
    </row>
    <row r="1153" spans="2:2">
      <c r="B1153" s="373"/>
    </row>
    <row r="1154" spans="2:2">
      <c r="B1154" s="373"/>
    </row>
    <row r="1155" spans="2:2">
      <c r="B1155" s="373"/>
    </row>
    <row r="1156" spans="2:2">
      <c r="B1156" s="373"/>
    </row>
    <row r="1157" spans="2:2">
      <c r="B1157" s="373"/>
    </row>
    <row r="1158" spans="2:2">
      <c r="B1158" s="373"/>
    </row>
    <row r="1159" spans="2:2">
      <c r="B1159" s="373"/>
    </row>
    <row r="1160" spans="2:2">
      <c r="B1160" s="373"/>
    </row>
    <row r="1161" spans="2:2">
      <c r="B1161" s="373"/>
    </row>
    <row r="1162" spans="2:2">
      <c r="B1162" s="373"/>
    </row>
    <row r="1163" spans="2:2">
      <c r="B1163" s="373"/>
    </row>
    <row r="1164" spans="2:2">
      <c r="B1164" s="373"/>
    </row>
    <row r="1165" spans="2:2">
      <c r="B1165" s="373"/>
    </row>
    <row r="1166" spans="2:2">
      <c r="B1166" s="373"/>
    </row>
    <row r="1167" spans="2:2">
      <c r="B1167" s="373"/>
    </row>
    <row r="1168" spans="2:2">
      <c r="B1168" s="373"/>
    </row>
    <row r="1169" spans="2:2">
      <c r="B1169" s="373"/>
    </row>
    <row r="1170" spans="2:2">
      <c r="B1170" s="373"/>
    </row>
    <row r="1171" spans="2:2">
      <c r="B1171" s="37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8"/>
  <sheetViews>
    <sheetView view="pageBreakPreview" topLeftCell="A72" zoomScale="85" zoomScaleNormal="90" zoomScaleSheetLayoutView="85" workbookViewId="0">
      <selection activeCell="F74" sqref="F74:G79"/>
    </sheetView>
  </sheetViews>
  <sheetFormatPr defaultColWidth="9.140625" defaultRowHeight="15"/>
  <cols>
    <col min="1" max="1" width="5.7109375" style="339" customWidth="1"/>
    <col min="2" max="2" width="49.7109375" style="340" customWidth="1"/>
    <col min="3" max="3" width="10.7109375" style="340" customWidth="1"/>
    <col min="4" max="4" width="21.7109375" style="340" customWidth="1"/>
    <col min="5" max="6" width="25.7109375" style="340" customWidth="1"/>
    <col min="7" max="7" width="30.28515625" style="340" customWidth="1"/>
    <col min="8" max="8" width="25.7109375" style="340" hidden="1" customWidth="1"/>
    <col min="9" max="9" width="19.7109375" style="318" hidden="1" customWidth="1"/>
    <col min="10" max="10" width="17.42578125" style="318" bestFit="1" customWidth="1"/>
    <col min="11" max="16384" width="9.140625" style="318"/>
  </cols>
  <sheetData>
    <row r="1" spans="1:8" ht="25.5" customHeight="1">
      <c r="A1" s="604" t="s">
        <v>777</v>
      </c>
      <c r="B1" s="604"/>
      <c r="C1" s="604"/>
      <c r="D1" s="604"/>
      <c r="E1" s="604"/>
      <c r="F1" s="604"/>
      <c r="G1" s="604"/>
      <c r="H1" s="283"/>
    </row>
    <row r="2" spans="1:8" ht="62.25" customHeight="1">
      <c r="A2" s="605" t="s">
        <v>810</v>
      </c>
      <c r="B2" s="605"/>
      <c r="C2" s="605"/>
      <c r="D2" s="605"/>
      <c r="E2" s="605"/>
      <c r="F2" s="605"/>
      <c r="G2" s="605"/>
      <c r="H2" s="279"/>
    </row>
    <row r="3" spans="1:8" ht="15" customHeight="1">
      <c r="A3" s="571" t="s">
        <v>629</v>
      </c>
      <c r="B3" s="571"/>
      <c r="C3" s="571"/>
      <c r="D3" s="571"/>
      <c r="E3" s="571"/>
      <c r="F3" s="571"/>
      <c r="G3" s="571"/>
      <c r="H3" s="280"/>
    </row>
    <row r="4" spans="1:8">
      <c r="A4" s="571"/>
      <c r="B4" s="571"/>
      <c r="C4" s="571"/>
      <c r="D4" s="571"/>
      <c r="E4" s="571"/>
      <c r="F4" s="571"/>
      <c r="G4" s="571"/>
      <c r="H4" s="280"/>
    </row>
    <row r="5" spans="1:8">
      <c r="A5" s="572" t="str">
        <f>BCTinhHinhTaiChinh_06105!A5</f>
        <v>Tại ngày 30 tháng 09 năm 2026/As at 30 September 2026</v>
      </c>
      <c r="B5" s="572"/>
      <c r="C5" s="572"/>
      <c r="D5" s="572"/>
      <c r="E5" s="572"/>
      <c r="F5" s="572"/>
      <c r="G5" s="572"/>
      <c r="H5" s="253"/>
    </row>
    <row r="6" spans="1:8">
      <c r="A6" s="253"/>
      <c r="B6" s="253"/>
      <c r="C6" s="253"/>
      <c r="D6" s="253"/>
      <c r="E6" s="253"/>
      <c r="F6" s="237"/>
      <c r="G6" s="237"/>
      <c r="H6" s="237"/>
    </row>
    <row r="7" spans="1:8" ht="15" customHeight="1">
      <c r="A7" s="599" t="s">
        <v>435</v>
      </c>
      <c r="B7" s="599"/>
      <c r="C7" s="585" t="s">
        <v>496</v>
      </c>
      <c r="D7" s="585"/>
      <c r="E7" s="585"/>
      <c r="F7" s="585"/>
      <c r="G7" s="168"/>
      <c r="H7" s="168"/>
    </row>
    <row r="8" spans="1:8" ht="15" customHeight="1">
      <c r="A8" s="600" t="s">
        <v>434</v>
      </c>
      <c r="B8" s="600"/>
      <c r="C8" s="588" t="s">
        <v>497</v>
      </c>
      <c r="D8" s="588"/>
      <c r="E8" s="588"/>
      <c r="F8" s="588"/>
      <c r="G8" s="168"/>
      <c r="H8" s="168"/>
    </row>
    <row r="9" spans="1:8" ht="15" customHeight="1">
      <c r="A9" s="599" t="s">
        <v>500</v>
      </c>
      <c r="B9" s="599"/>
      <c r="C9" s="585" t="s">
        <v>605</v>
      </c>
      <c r="D9" s="585"/>
      <c r="E9" s="585"/>
      <c r="F9" s="585"/>
      <c r="G9" s="168"/>
      <c r="H9" s="168"/>
    </row>
    <row r="10" spans="1:8" ht="15" customHeight="1">
      <c r="A10" s="602" t="s">
        <v>598</v>
      </c>
      <c r="B10" s="602"/>
      <c r="C10" s="588" t="s">
        <v>526</v>
      </c>
      <c r="D10" s="588"/>
      <c r="E10" s="588"/>
      <c r="F10" s="588"/>
      <c r="G10" s="168"/>
      <c r="H10" s="168"/>
    </row>
    <row r="11" spans="1:8" ht="15" customHeight="1">
      <c r="A11" s="599" t="s">
        <v>502</v>
      </c>
      <c r="B11" s="599"/>
      <c r="C11" s="585" t="s">
        <v>615</v>
      </c>
      <c r="D11" s="585"/>
      <c r="E11" s="585"/>
      <c r="F11" s="585"/>
      <c r="G11" s="138"/>
      <c r="H11" s="138"/>
    </row>
    <row r="12" spans="1:8" ht="15" customHeight="1">
      <c r="A12" s="603" t="s">
        <v>503</v>
      </c>
      <c r="B12" s="603"/>
      <c r="C12" s="588" t="s">
        <v>609</v>
      </c>
      <c r="D12" s="588"/>
      <c r="E12" s="588"/>
      <c r="F12" s="588"/>
      <c r="G12" s="170"/>
      <c r="H12" s="170"/>
    </row>
    <row r="13" spans="1:8" ht="15" customHeight="1">
      <c r="A13" s="601" t="s">
        <v>155</v>
      </c>
      <c r="B13" s="601"/>
      <c r="C13" s="585" t="str">
        <f>BCThuNhap_06203!B13</f>
        <v>Ngày 12 tháng 10 năm 2026</v>
      </c>
      <c r="D13" s="585"/>
      <c r="E13" s="585"/>
      <c r="F13" s="585"/>
      <c r="G13" s="168"/>
      <c r="H13" s="168"/>
    </row>
    <row r="14" spans="1:8">
      <c r="A14" s="598" t="s">
        <v>156</v>
      </c>
      <c r="B14" s="598"/>
      <c r="C14" s="568">
        <f>BCThuNhap_06203!B14</f>
        <v>46307</v>
      </c>
      <c r="D14" s="568"/>
      <c r="E14" s="568"/>
      <c r="F14" s="568"/>
      <c r="G14" s="169"/>
      <c r="H14" s="169"/>
    </row>
    <row r="15" spans="1:8" ht="23.25" customHeight="1">
      <c r="A15" s="383" t="s">
        <v>813</v>
      </c>
      <c r="B15" s="384" t="s">
        <v>814</v>
      </c>
      <c r="C15" s="277"/>
      <c r="D15" s="277"/>
      <c r="E15" s="277"/>
      <c r="F15" s="277"/>
      <c r="G15" s="169"/>
      <c r="H15" s="169"/>
    </row>
    <row r="16" spans="1:8">
      <c r="A16" s="396" t="s">
        <v>114</v>
      </c>
      <c r="B16" s="397" t="s">
        <v>593</v>
      </c>
      <c r="C16" s="393"/>
      <c r="D16" s="393"/>
      <c r="E16" s="393"/>
      <c r="F16" s="393"/>
      <c r="G16" s="393"/>
      <c r="H16" s="319"/>
    </row>
    <row r="17" spans="1:9" s="320" customFormat="1" ht="60" customHeight="1">
      <c r="A17" s="171" t="s">
        <v>346</v>
      </c>
      <c r="B17" s="171" t="s">
        <v>347</v>
      </c>
      <c r="C17" s="171" t="s">
        <v>309</v>
      </c>
      <c r="D17" s="171" t="s">
        <v>525</v>
      </c>
      <c r="E17" s="171" t="s">
        <v>348</v>
      </c>
      <c r="F17" s="171" t="s">
        <v>349</v>
      </c>
      <c r="G17" s="172" t="s">
        <v>350</v>
      </c>
      <c r="H17" s="103"/>
    </row>
    <row r="18" spans="1:9" s="320" customFormat="1" ht="39" customHeight="1">
      <c r="A18" s="173" t="s">
        <v>51</v>
      </c>
      <c r="B18" s="174" t="s">
        <v>351</v>
      </c>
      <c r="C18" s="174">
        <v>2246</v>
      </c>
      <c r="D18" s="403"/>
      <c r="E18" s="403"/>
      <c r="F18" s="403"/>
      <c r="G18" s="404"/>
      <c r="H18" s="321"/>
    </row>
    <row r="19" spans="1:9" s="320" customFormat="1" ht="30" customHeight="1">
      <c r="A19" s="175">
        <v>1</v>
      </c>
      <c r="B19" s="405" t="s">
        <v>1157</v>
      </c>
      <c r="C19" s="176" t="s">
        <v>1138</v>
      </c>
      <c r="D19" s="406">
        <v>259750</v>
      </c>
      <c r="E19" s="406">
        <v>18100</v>
      </c>
      <c r="F19" s="406">
        <f>+D19*E19</f>
        <v>4701475000</v>
      </c>
      <c r="G19" s="407">
        <f t="shared" ref="G19:G55" si="0">+F19/$F$79</f>
        <v>2.9714136072911138E-2</v>
      </c>
      <c r="H19" s="107"/>
      <c r="I19" s="108"/>
    </row>
    <row r="20" spans="1:9" s="320" customFormat="1" ht="30" customHeight="1">
      <c r="A20" s="175">
        <v>2</v>
      </c>
      <c r="B20" s="405" t="s">
        <v>1120</v>
      </c>
      <c r="C20" s="176" t="s">
        <v>1139</v>
      </c>
      <c r="D20" s="406">
        <v>298500</v>
      </c>
      <c r="E20" s="406">
        <v>21100</v>
      </c>
      <c r="F20" s="406">
        <f t="shared" ref="F20:F53" si="1">+D20*E20</f>
        <v>6298350000</v>
      </c>
      <c r="G20" s="407">
        <f t="shared" si="0"/>
        <v>3.9806662576068116E-2</v>
      </c>
      <c r="H20" s="107"/>
      <c r="I20" s="108"/>
    </row>
    <row r="21" spans="1:9" s="320" customFormat="1" ht="30" customHeight="1">
      <c r="A21" s="175">
        <v>3</v>
      </c>
      <c r="B21" s="405" t="s">
        <v>1176</v>
      </c>
      <c r="C21" s="176" t="s">
        <v>1140</v>
      </c>
      <c r="D21" s="406">
        <v>120000</v>
      </c>
      <c r="E21" s="406">
        <v>31400</v>
      </c>
      <c r="F21" s="406">
        <f t="shared" si="1"/>
        <v>3768000000</v>
      </c>
      <c r="G21" s="407">
        <f t="shared" si="0"/>
        <v>2.3814412439230062E-2</v>
      </c>
      <c r="H21" s="107"/>
      <c r="I21" s="108"/>
    </row>
    <row r="22" spans="1:9" s="320" customFormat="1" ht="30" customHeight="1">
      <c r="A22" s="175">
        <v>4</v>
      </c>
      <c r="B22" s="405" t="s">
        <v>817</v>
      </c>
      <c r="C22" s="176" t="s">
        <v>1141</v>
      </c>
      <c r="D22" s="406">
        <v>55000</v>
      </c>
      <c r="E22" s="406">
        <v>74500</v>
      </c>
      <c r="F22" s="406">
        <f t="shared" si="1"/>
        <v>4097500000</v>
      </c>
      <c r="G22" s="407">
        <f t="shared" si="0"/>
        <v>2.5896909493032163E-2</v>
      </c>
      <c r="H22" s="107"/>
      <c r="I22" s="108"/>
    </row>
    <row r="23" spans="1:9" s="320" customFormat="1" ht="30" customHeight="1">
      <c r="A23" s="175">
        <v>5</v>
      </c>
      <c r="B23" s="405" t="s">
        <v>1134</v>
      </c>
      <c r="C23" s="176" t="s">
        <v>1142</v>
      </c>
      <c r="D23" s="406">
        <v>40000</v>
      </c>
      <c r="E23" s="406">
        <v>40800</v>
      </c>
      <c r="F23" s="406">
        <f t="shared" si="1"/>
        <v>1632000000</v>
      </c>
      <c r="G23" s="407">
        <f t="shared" si="0"/>
        <v>1.0314522585144231E-2</v>
      </c>
      <c r="H23" s="107"/>
      <c r="I23" s="108"/>
    </row>
    <row r="24" spans="1:9" s="320" customFormat="1" ht="30" customHeight="1">
      <c r="A24" s="175">
        <v>6</v>
      </c>
      <c r="B24" s="405" t="s">
        <v>1158</v>
      </c>
      <c r="C24" s="176" t="s">
        <v>1143</v>
      </c>
      <c r="D24" s="406">
        <v>70000</v>
      </c>
      <c r="E24" s="406">
        <v>33500</v>
      </c>
      <c r="F24" s="406">
        <f t="shared" si="1"/>
        <v>2345000000</v>
      </c>
      <c r="G24" s="407">
        <f t="shared" si="0"/>
        <v>1.4820806042992171E-2</v>
      </c>
      <c r="H24" s="107"/>
      <c r="I24" s="108"/>
    </row>
    <row r="25" spans="1:9" s="320" customFormat="1" ht="30" customHeight="1">
      <c r="A25" s="175">
        <v>7</v>
      </c>
      <c r="B25" s="405" t="s">
        <v>1192</v>
      </c>
      <c r="C25" s="176" t="s">
        <v>1144</v>
      </c>
      <c r="D25" s="406">
        <v>80000</v>
      </c>
      <c r="E25" s="406">
        <v>39650</v>
      </c>
      <c r="F25" s="406">
        <f t="shared" si="1"/>
        <v>3172000000</v>
      </c>
      <c r="G25" s="407">
        <f t="shared" si="0"/>
        <v>2.0047589240243566E-2</v>
      </c>
      <c r="H25" s="107"/>
      <c r="I25" s="108"/>
    </row>
    <row r="26" spans="1:9" s="320" customFormat="1" ht="30" customHeight="1">
      <c r="A26" s="175">
        <v>8</v>
      </c>
      <c r="B26" s="405" t="s">
        <v>1193</v>
      </c>
      <c r="C26" s="176" t="s">
        <v>1145</v>
      </c>
      <c r="D26" s="406">
        <v>50000</v>
      </c>
      <c r="E26" s="406">
        <v>38600</v>
      </c>
      <c r="F26" s="406">
        <f t="shared" si="1"/>
        <v>1930000000</v>
      </c>
      <c r="G26" s="407">
        <f t="shared" si="0"/>
        <v>1.2197934184637479E-2</v>
      </c>
      <c r="H26" s="107"/>
      <c r="I26" s="108"/>
    </row>
    <row r="27" spans="1:9" s="320" customFormat="1" ht="30" customHeight="1">
      <c r="A27" s="175">
        <v>9</v>
      </c>
      <c r="B27" s="405" t="s">
        <v>1159</v>
      </c>
      <c r="C27" s="176" t="s">
        <v>1146</v>
      </c>
      <c r="D27" s="406">
        <v>30000</v>
      </c>
      <c r="E27" s="406">
        <v>60000</v>
      </c>
      <c r="F27" s="406">
        <f t="shared" si="1"/>
        <v>1800000000</v>
      </c>
      <c r="G27" s="407">
        <f t="shared" si="0"/>
        <v>1.1376311674791431E-2</v>
      </c>
      <c r="H27" s="107"/>
      <c r="I27" s="108"/>
    </row>
    <row r="28" spans="1:9" s="320" customFormat="1" ht="30" customHeight="1">
      <c r="A28" s="175">
        <v>10</v>
      </c>
      <c r="B28" s="405" t="s">
        <v>616</v>
      </c>
      <c r="C28" s="176" t="s">
        <v>768</v>
      </c>
      <c r="D28" s="406">
        <v>38591</v>
      </c>
      <c r="E28" s="406">
        <v>63000</v>
      </c>
      <c r="F28" s="406">
        <f t="shared" si="1"/>
        <v>2431233000</v>
      </c>
      <c r="G28" s="407">
        <f t="shared" si="0"/>
        <v>1.5365813534465665E-2</v>
      </c>
      <c r="H28" s="107"/>
      <c r="I28" s="108"/>
    </row>
    <row r="29" spans="1:9" s="320" customFormat="1" ht="30" customHeight="1">
      <c r="A29" s="175">
        <v>11</v>
      </c>
      <c r="B29" s="405" t="s">
        <v>1194</v>
      </c>
      <c r="C29" s="176" t="s">
        <v>771</v>
      </c>
      <c r="D29" s="406">
        <v>25000</v>
      </c>
      <c r="E29" s="406">
        <v>82000</v>
      </c>
      <c r="F29" s="406">
        <f t="shared" si="1"/>
        <v>2050000000</v>
      </c>
      <c r="G29" s="407">
        <f t="shared" si="0"/>
        <v>1.2956354962956908E-2</v>
      </c>
      <c r="H29" s="107"/>
      <c r="I29" s="108"/>
    </row>
    <row r="30" spans="1:9" s="320" customFormat="1" ht="30" customHeight="1">
      <c r="A30" s="175">
        <v>12</v>
      </c>
      <c r="B30" s="405" t="s">
        <v>1160</v>
      </c>
      <c r="C30" s="176" t="s">
        <v>772</v>
      </c>
      <c r="D30" s="406">
        <v>40000</v>
      </c>
      <c r="E30" s="406">
        <v>52200</v>
      </c>
      <c r="F30" s="406">
        <f t="shared" si="1"/>
        <v>2088000000</v>
      </c>
      <c r="G30" s="407">
        <f t="shared" si="0"/>
        <v>1.319652154275806E-2</v>
      </c>
      <c r="H30" s="107"/>
      <c r="I30" s="108"/>
    </row>
    <row r="31" spans="1:9" s="320" customFormat="1" ht="30" customHeight="1">
      <c r="A31" s="175">
        <v>13</v>
      </c>
      <c r="B31" s="405" t="s">
        <v>888</v>
      </c>
      <c r="C31" s="176" t="s">
        <v>773</v>
      </c>
      <c r="D31" s="406">
        <v>216000</v>
      </c>
      <c r="E31" s="406">
        <v>20150</v>
      </c>
      <c r="F31" s="406">
        <f t="shared" si="1"/>
        <v>4352400000</v>
      </c>
      <c r="G31" s="407">
        <f t="shared" si="0"/>
        <v>2.750792162964568E-2</v>
      </c>
      <c r="H31" s="107"/>
      <c r="I31" s="108"/>
    </row>
    <row r="32" spans="1:9" s="320" customFormat="1" ht="30" customHeight="1">
      <c r="A32" s="175">
        <v>14</v>
      </c>
      <c r="B32" s="405" t="s">
        <v>1150</v>
      </c>
      <c r="C32" s="176" t="s">
        <v>774</v>
      </c>
      <c r="D32" s="406">
        <v>85000</v>
      </c>
      <c r="E32" s="406">
        <v>20550</v>
      </c>
      <c r="F32" s="406">
        <f t="shared" si="1"/>
        <v>1746750000</v>
      </c>
      <c r="G32" s="407">
        <f t="shared" si="0"/>
        <v>1.1039762454412185E-2</v>
      </c>
      <c r="H32" s="107"/>
      <c r="I32" s="108"/>
    </row>
    <row r="33" spans="1:9" s="320" customFormat="1" ht="30" customHeight="1">
      <c r="A33" s="175">
        <v>15</v>
      </c>
      <c r="B33" s="405" t="s">
        <v>617</v>
      </c>
      <c r="C33" s="176" t="s">
        <v>775</v>
      </c>
      <c r="D33" s="406">
        <v>313344</v>
      </c>
      <c r="E33" s="406">
        <v>19650</v>
      </c>
      <c r="F33" s="406">
        <f t="shared" si="1"/>
        <v>6157209600</v>
      </c>
      <c r="G33" s="407">
        <f t="shared" si="0"/>
        <v>3.8914630809232152E-2</v>
      </c>
      <c r="H33" s="107"/>
      <c r="I33" s="108"/>
    </row>
    <row r="34" spans="1:9" s="320" customFormat="1" ht="30" customHeight="1">
      <c r="A34" s="175">
        <v>16</v>
      </c>
      <c r="B34" s="405" t="s">
        <v>1195</v>
      </c>
      <c r="C34" s="176" t="s">
        <v>776</v>
      </c>
      <c r="D34" s="406">
        <v>15000</v>
      </c>
      <c r="E34" s="406">
        <v>139000</v>
      </c>
      <c r="F34" s="406">
        <f t="shared" si="1"/>
        <v>2085000000</v>
      </c>
      <c r="G34" s="407">
        <f t="shared" si="0"/>
        <v>1.3177561023300075E-2</v>
      </c>
      <c r="H34" s="107"/>
      <c r="I34" s="108"/>
    </row>
    <row r="35" spans="1:9" s="320" customFormat="1" ht="30" customHeight="1">
      <c r="A35" s="175">
        <v>17</v>
      </c>
      <c r="B35" s="405" t="s">
        <v>1151</v>
      </c>
      <c r="C35" s="176" t="s">
        <v>1137</v>
      </c>
      <c r="D35" s="406">
        <v>45000</v>
      </c>
      <c r="E35" s="406">
        <v>69000</v>
      </c>
      <c r="F35" s="406">
        <f t="shared" si="1"/>
        <v>3105000000</v>
      </c>
      <c r="G35" s="407">
        <f t="shared" si="0"/>
        <v>1.9624137639015219E-2</v>
      </c>
      <c r="H35" s="107"/>
      <c r="I35" s="108"/>
    </row>
    <row r="36" spans="1:9" s="320" customFormat="1" ht="30" customHeight="1">
      <c r="A36" s="175">
        <v>18</v>
      </c>
      <c r="B36" s="405" t="s">
        <v>1132</v>
      </c>
      <c r="C36" s="176" t="s">
        <v>1122</v>
      </c>
      <c r="D36" s="406">
        <v>20000</v>
      </c>
      <c r="E36" s="406">
        <v>72400</v>
      </c>
      <c r="F36" s="406">
        <f t="shared" si="1"/>
        <v>1448000000</v>
      </c>
      <c r="G36" s="407">
        <f t="shared" si="0"/>
        <v>9.1516107250544411E-3</v>
      </c>
      <c r="H36" s="107"/>
      <c r="I36" s="108"/>
    </row>
    <row r="37" spans="1:9" s="320" customFormat="1" ht="30" customHeight="1">
      <c r="A37" s="175">
        <v>19</v>
      </c>
      <c r="B37" s="405" t="s">
        <v>1121</v>
      </c>
      <c r="C37" s="176" t="s">
        <v>1123</v>
      </c>
      <c r="D37" s="406">
        <v>100000</v>
      </c>
      <c r="E37" s="406">
        <v>21750</v>
      </c>
      <c r="F37" s="406">
        <f t="shared" si="1"/>
        <v>2175000000</v>
      </c>
      <c r="G37" s="407">
        <f t="shared" si="0"/>
        <v>1.3746376607039647E-2</v>
      </c>
      <c r="H37" s="107"/>
      <c r="I37" s="108"/>
    </row>
    <row r="38" spans="1:9" s="320" customFormat="1" ht="30" customHeight="1">
      <c r="A38" s="175">
        <v>20</v>
      </c>
      <c r="B38" s="405" t="s">
        <v>1177</v>
      </c>
      <c r="C38" s="176" t="s">
        <v>1124</v>
      </c>
      <c r="D38" s="406">
        <v>30000</v>
      </c>
      <c r="E38" s="406">
        <v>52500</v>
      </c>
      <c r="F38" s="406">
        <f t="shared" si="1"/>
        <v>1575000000</v>
      </c>
      <c r="G38" s="407">
        <f t="shared" si="0"/>
        <v>9.9542727154425022E-3</v>
      </c>
      <c r="H38" s="107"/>
      <c r="I38" s="108"/>
    </row>
    <row r="39" spans="1:9" s="320" customFormat="1" ht="30" customHeight="1">
      <c r="A39" s="175">
        <v>21</v>
      </c>
      <c r="B39" s="405" t="s">
        <v>1178</v>
      </c>
      <c r="C39" s="176" t="s">
        <v>1125</v>
      </c>
      <c r="D39" s="406">
        <v>220000</v>
      </c>
      <c r="E39" s="406">
        <v>14300</v>
      </c>
      <c r="F39" s="406">
        <f t="shared" si="1"/>
        <v>3146000000</v>
      </c>
      <c r="G39" s="407">
        <f t="shared" si="0"/>
        <v>1.9883264738274356E-2</v>
      </c>
      <c r="H39" s="107"/>
      <c r="I39" s="108"/>
    </row>
    <row r="40" spans="1:9" s="320" customFormat="1" ht="30" customHeight="1">
      <c r="A40" s="175">
        <v>22</v>
      </c>
      <c r="B40" s="405" t="s">
        <v>1161</v>
      </c>
      <c r="C40" s="176" t="s">
        <v>1126</v>
      </c>
      <c r="D40" s="406">
        <v>200000</v>
      </c>
      <c r="E40" s="406">
        <v>13000</v>
      </c>
      <c r="F40" s="406">
        <f t="shared" si="1"/>
        <v>2600000000</v>
      </c>
      <c r="G40" s="407">
        <f t="shared" si="0"/>
        <v>1.6432450196920956E-2</v>
      </c>
      <c r="H40" s="107"/>
      <c r="I40" s="108"/>
    </row>
    <row r="41" spans="1:9" s="320" customFormat="1" ht="30" customHeight="1">
      <c r="A41" s="175">
        <v>23</v>
      </c>
      <c r="B41" s="405" t="s">
        <v>1162</v>
      </c>
      <c r="C41" s="176" t="s">
        <v>1127</v>
      </c>
      <c r="D41" s="406">
        <v>33000</v>
      </c>
      <c r="E41" s="406">
        <v>66500</v>
      </c>
      <c r="F41" s="406">
        <f t="shared" si="1"/>
        <v>2194500000</v>
      </c>
      <c r="G41" s="407">
        <f t="shared" si="0"/>
        <v>1.3869619983516553E-2</v>
      </c>
      <c r="H41" s="107"/>
      <c r="I41" s="108"/>
    </row>
    <row r="42" spans="1:9" s="320" customFormat="1" ht="30" customHeight="1">
      <c r="A42" s="175">
        <v>24</v>
      </c>
      <c r="B42" s="405" t="s">
        <v>1163</v>
      </c>
      <c r="C42" s="176" t="s">
        <v>1118</v>
      </c>
      <c r="D42" s="406">
        <v>150000</v>
      </c>
      <c r="E42" s="406">
        <v>20100</v>
      </c>
      <c r="F42" s="406">
        <f t="shared" si="1"/>
        <v>3015000000</v>
      </c>
      <c r="G42" s="407">
        <f t="shared" si="0"/>
        <v>1.9055322055275648E-2</v>
      </c>
      <c r="H42" s="107"/>
      <c r="I42" s="108"/>
    </row>
    <row r="43" spans="1:9" s="320" customFormat="1" ht="30" customHeight="1">
      <c r="A43" s="175">
        <v>25</v>
      </c>
      <c r="B43" s="405" t="s">
        <v>663</v>
      </c>
      <c r="C43" s="176" t="s">
        <v>1128</v>
      </c>
      <c r="D43" s="406">
        <v>70000</v>
      </c>
      <c r="E43" s="406">
        <v>74000</v>
      </c>
      <c r="F43" s="406">
        <f t="shared" si="1"/>
        <v>5180000000</v>
      </c>
      <c r="G43" s="407">
        <f t="shared" si="0"/>
        <v>3.2738496930788674E-2</v>
      </c>
      <c r="H43" s="107"/>
      <c r="I43" s="108"/>
    </row>
    <row r="44" spans="1:9" s="320" customFormat="1" ht="30" customHeight="1">
      <c r="A44" s="175">
        <v>26</v>
      </c>
      <c r="B44" s="405" t="s">
        <v>1133</v>
      </c>
      <c r="C44" s="176" t="s">
        <v>1129</v>
      </c>
      <c r="D44" s="406">
        <v>125000</v>
      </c>
      <c r="E44" s="406">
        <v>32550</v>
      </c>
      <c r="F44" s="406">
        <f t="shared" si="1"/>
        <v>4068750000</v>
      </c>
      <c r="G44" s="407">
        <f t="shared" si="0"/>
        <v>2.571520451489313E-2</v>
      </c>
      <c r="H44" s="107"/>
      <c r="I44" s="108"/>
    </row>
    <row r="45" spans="1:9" s="320" customFormat="1" ht="30" customHeight="1">
      <c r="A45" s="175">
        <v>27</v>
      </c>
      <c r="B45" s="405" t="s">
        <v>1164</v>
      </c>
      <c r="C45" s="176" t="s">
        <v>1130</v>
      </c>
      <c r="D45" s="406">
        <v>45000</v>
      </c>
      <c r="E45" s="406">
        <v>52900</v>
      </c>
      <c r="F45" s="406">
        <f t="shared" si="1"/>
        <v>2380500000</v>
      </c>
      <c r="G45" s="407">
        <f t="shared" si="0"/>
        <v>1.5045172189911669E-2</v>
      </c>
      <c r="H45" s="107"/>
      <c r="I45" s="108"/>
    </row>
    <row r="46" spans="1:9" s="320" customFormat="1" ht="30" customHeight="1">
      <c r="A46" s="175">
        <v>28</v>
      </c>
      <c r="B46" s="405" t="s">
        <v>1165</v>
      </c>
      <c r="C46" s="176" t="s">
        <v>1131</v>
      </c>
      <c r="D46" s="406">
        <v>70000</v>
      </c>
      <c r="E46" s="406">
        <v>58000</v>
      </c>
      <c r="F46" s="406">
        <f t="shared" si="1"/>
        <v>4060000000</v>
      </c>
      <c r="G46" s="407">
        <f t="shared" si="0"/>
        <v>2.5659902999807339E-2</v>
      </c>
      <c r="H46" s="107"/>
      <c r="I46" s="108"/>
    </row>
    <row r="47" spans="1:9" s="320" customFormat="1" ht="30" customHeight="1">
      <c r="A47" s="175">
        <v>29</v>
      </c>
      <c r="B47" s="405" t="s">
        <v>1166</v>
      </c>
      <c r="C47" s="176" t="s">
        <v>1147</v>
      </c>
      <c r="D47" s="406">
        <v>45000</v>
      </c>
      <c r="E47" s="406">
        <v>45000</v>
      </c>
      <c r="F47" s="406">
        <f t="shared" si="1"/>
        <v>2025000000</v>
      </c>
      <c r="G47" s="407">
        <f t="shared" si="0"/>
        <v>1.279835063414036E-2</v>
      </c>
      <c r="H47" s="107"/>
      <c r="I47" s="108"/>
    </row>
    <row r="48" spans="1:9" s="320" customFormat="1" ht="30" customHeight="1">
      <c r="A48" s="175">
        <v>30</v>
      </c>
      <c r="B48" s="405" t="s">
        <v>1152</v>
      </c>
      <c r="C48" s="176" t="s">
        <v>1167</v>
      </c>
      <c r="D48" s="406">
        <v>20000</v>
      </c>
      <c r="E48" s="406">
        <v>68500</v>
      </c>
      <c r="F48" s="406">
        <f t="shared" si="1"/>
        <v>1370000000</v>
      </c>
      <c r="G48" s="407">
        <f t="shared" si="0"/>
        <v>8.6586372191468121E-3</v>
      </c>
      <c r="H48" s="107"/>
      <c r="I48" s="108"/>
    </row>
    <row r="49" spans="1:9" s="320" customFormat="1" ht="30" customHeight="1">
      <c r="A49" s="175">
        <v>31</v>
      </c>
      <c r="B49" s="405" t="s">
        <v>1179</v>
      </c>
      <c r="C49" s="176" t="s">
        <v>1169</v>
      </c>
      <c r="D49" s="406">
        <v>6000</v>
      </c>
      <c r="E49" s="406">
        <v>227900</v>
      </c>
      <c r="F49" s="406">
        <f t="shared" si="1"/>
        <v>1367400000</v>
      </c>
      <c r="G49" s="407">
        <f t="shared" si="0"/>
        <v>8.6422047689498904E-3</v>
      </c>
      <c r="H49" s="107"/>
      <c r="I49" s="108"/>
    </row>
    <row r="50" spans="1:9" s="320" customFormat="1" ht="30" customHeight="1">
      <c r="A50" s="175">
        <v>32</v>
      </c>
      <c r="B50" s="405" t="s">
        <v>1168</v>
      </c>
      <c r="C50" s="176" t="s">
        <v>1172</v>
      </c>
      <c r="D50" s="406">
        <v>147500</v>
      </c>
      <c r="E50" s="406">
        <v>12300</v>
      </c>
      <c r="F50" s="406">
        <f t="shared" si="1"/>
        <v>1814250000</v>
      </c>
      <c r="G50" s="407">
        <f t="shared" si="0"/>
        <v>1.1466374142216863E-2</v>
      </c>
      <c r="H50" s="107"/>
      <c r="I50" s="108"/>
    </row>
    <row r="51" spans="1:9" s="320" customFormat="1" ht="30" customHeight="1">
      <c r="A51" s="175">
        <v>33</v>
      </c>
      <c r="B51" s="405" t="s">
        <v>1180</v>
      </c>
      <c r="C51" s="176" t="s">
        <v>1173</v>
      </c>
      <c r="D51" s="406">
        <v>27500</v>
      </c>
      <c r="E51" s="406">
        <v>59400</v>
      </c>
      <c r="F51" s="406">
        <f t="shared" si="1"/>
        <v>1633500000</v>
      </c>
      <c r="G51" s="407">
        <f t="shared" si="0"/>
        <v>1.0324002844873224E-2</v>
      </c>
      <c r="H51" s="107"/>
      <c r="I51" s="108"/>
    </row>
    <row r="52" spans="1:9" s="320" customFormat="1" ht="30" customHeight="1">
      <c r="A52" s="175">
        <v>34</v>
      </c>
      <c r="B52" s="405" t="s">
        <v>1181</v>
      </c>
      <c r="C52" s="176" t="s">
        <v>1174</v>
      </c>
      <c r="D52" s="406">
        <v>200571</v>
      </c>
      <c r="E52" s="406">
        <v>23400</v>
      </c>
      <c r="F52" s="406">
        <f t="shared" si="1"/>
        <v>4693361400</v>
      </c>
      <c r="G52" s="407">
        <f t="shared" si="0"/>
        <v>2.96628567160197E-2</v>
      </c>
      <c r="H52" s="107"/>
      <c r="I52" s="108"/>
    </row>
    <row r="53" spans="1:9" s="320" customFormat="1" ht="30" customHeight="1">
      <c r="A53" s="175">
        <v>35</v>
      </c>
      <c r="B53" s="405" t="s">
        <v>1182</v>
      </c>
      <c r="C53" s="176" t="s">
        <v>1175</v>
      </c>
      <c r="D53" s="406">
        <v>30000</v>
      </c>
      <c r="E53" s="406">
        <v>79200</v>
      </c>
      <c r="F53" s="406">
        <f t="shared" si="1"/>
        <v>2376000000</v>
      </c>
      <c r="G53" s="407">
        <f t="shared" si="0"/>
        <v>1.5016731410724689E-2</v>
      </c>
      <c r="H53" s="107"/>
      <c r="I53" s="108"/>
    </row>
    <row r="54" spans="1:9" s="320" customFormat="1" ht="30" customHeight="1">
      <c r="A54" s="177"/>
      <c r="B54" s="178" t="s">
        <v>352</v>
      </c>
      <c r="C54" s="178">
        <v>2247</v>
      </c>
      <c r="D54" s="408">
        <f>SUM(D19:D53)</f>
        <v>3320756</v>
      </c>
      <c r="E54" s="408"/>
      <c r="F54" s="408">
        <f>SUM(F19:F53)</f>
        <v>100882179000</v>
      </c>
      <c r="G54" s="185">
        <f t="shared" si="0"/>
        <v>0.63759283929783273</v>
      </c>
      <c r="H54" s="107"/>
      <c r="I54" s="108"/>
    </row>
    <row r="55" spans="1:9" s="320" customFormat="1" ht="35.25" customHeight="1">
      <c r="A55" s="173" t="s">
        <v>61</v>
      </c>
      <c r="B55" s="174" t="s">
        <v>353</v>
      </c>
      <c r="C55" s="174">
        <v>2248</v>
      </c>
      <c r="D55" s="403"/>
      <c r="E55" s="403"/>
      <c r="F55" s="403"/>
      <c r="G55" s="403">
        <f t="shared" si="0"/>
        <v>0</v>
      </c>
      <c r="H55" s="104"/>
      <c r="I55" s="108"/>
    </row>
    <row r="56" spans="1:9" s="320" customFormat="1" ht="39" customHeight="1">
      <c r="A56" s="177"/>
      <c r="B56" s="178" t="s">
        <v>352</v>
      </c>
      <c r="C56" s="178">
        <v>2249</v>
      </c>
      <c r="D56" s="408"/>
      <c r="E56" s="408"/>
      <c r="F56" s="408"/>
      <c r="G56" s="185"/>
      <c r="H56" s="322"/>
      <c r="I56" s="323"/>
    </row>
    <row r="57" spans="1:9" s="320" customFormat="1" ht="39" customHeight="1">
      <c r="A57" s="182"/>
      <c r="B57" s="183" t="s">
        <v>354</v>
      </c>
      <c r="C57" s="183">
        <v>2250</v>
      </c>
      <c r="D57" s="408">
        <f>+D54+D56</f>
        <v>3320756</v>
      </c>
      <c r="E57" s="408">
        <v>0</v>
      </c>
      <c r="F57" s="408">
        <f>+F54+F56</f>
        <v>100882179000</v>
      </c>
      <c r="G57" s="409">
        <f>+F57/$F$79</f>
        <v>0.63759283929783273</v>
      </c>
      <c r="H57" s="324"/>
      <c r="I57" s="323"/>
    </row>
    <row r="58" spans="1:9" s="327" customFormat="1" ht="39" customHeight="1">
      <c r="A58" s="173" t="s">
        <v>114</v>
      </c>
      <c r="B58" s="174" t="s">
        <v>355</v>
      </c>
      <c r="C58" s="174">
        <v>2251</v>
      </c>
      <c r="D58" s="403"/>
      <c r="E58" s="403"/>
      <c r="F58" s="403"/>
      <c r="G58" s="403">
        <f t="shared" ref="G58:G78" si="2">+F58/$F$79</f>
        <v>0</v>
      </c>
      <c r="H58" s="325"/>
      <c r="I58" s="326"/>
    </row>
    <row r="59" spans="1:9" s="320" customFormat="1" ht="30" customHeight="1">
      <c r="A59" s="177"/>
      <c r="B59" s="178" t="s">
        <v>352</v>
      </c>
      <c r="C59" s="178">
        <v>2252</v>
      </c>
      <c r="D59" s="408">
        <v>0</v>
      </c>
      <c r="E59" s="408"/>
      <c r="F59" s="408">
        <v>0</v>
      </c>
      <c r="G59" s="408">
        <f t="shared" si="2"/>
        <v>0</v>
      </c>
      <c r="H59" s="107"/>
      <c r="I59" s="108"/>
    </row>
    <row r="60" spans="1:9" s="320" customFormat="1" ht="39" customHeight="1">
      <c r="A60" s="173" t="s">
        <v>115</v>
      </c>
      <c r="B60" s="174" t="s">
        <v>356</v>
      </c>
      <c r="C60" s="174">
        <v>2253</v>
      </c>
      <c r="D60" s="403"/>
      <c r="E60" s="403"/>
      <c r="F60" s="403"/>
      <c r="G60" s="403">
        <f t="shared" si="2"/>
        <v>0</v>
      </c>
      <c r="H60" s="324"/>
      <c r="I60" s="323"/>
    </row>
    <row r="61" spans="1:9" s="320" customFormat="1" ht="39" customHeight="1">
      <c r="A61" s="465" t="s">
        <v>793</v>
      </c>
      <c r="B61" s="466" t="s">
        <v>794</v>
      </c>
      <c r="C61" s="466" t="s">
        <v>795</v>
      </c>
      <c r="D61" s="467"/>
      <c r="E61" s="467"/>
      <c r="F61" s="467">
        <f>+BCTinhHinhTaiChinh_06105!D31</f>
        <v>0</v>
      </c>
      <c r="G61" s="467">
        <f t="shared" si="2"/>
        <v>0</v>
      </c>
      <c r="H61" s="324"/>
      <c r="I61" s="323"/>
    </row>
    <row r="62" spans="1:9" s="320" customFormat="1" ht="39" customHeight="1">
      <c r="A62" s="410"/>
      <c r="B62" s="178" t="s">
        <v>352</v>
      </c>
      <c r="C62" s="411">
        <v>2254</v>
      </c>
      <c r="D62" s="408">
        <f>+D61</f>
        <v>0</v>
      </c>
      <c r="E62" s="408"/>
      <c r="F62" s="408">
        <f>+F61</f>
        <v>0</v>
      </c>
      <c r="G62" s="408">
        <f t="shared" si="2"/>
        <v>0</v>
      </c>
      <c r="H62" s="328"/>
      <c r="I62" s="323"/>
    </row>
    <row r="63" spans="1:9" s="320" customFormat="1" ht="39" customHeight="1">
      <c r="A63" s="173"/>
      <c r="B63" s="174" t="s">
        <v>357</v>
      </c>
      <c r="C63" s="174">
        <v>2255</v>
      </c>
      <c r="D63" s="412">
        <f>+D57+D59+D62</f>
        <v>3320756</v>
      </c>
      <c r="E63" s="412">
        <v>0</v>
      </c>
      <c r="F63" s="412">
        <f>+F57+F59+F62</f>
        <v>100882179000</v>
      </c>
      <c r="G63" s="553">
        <f t="shared" si="2"/>
        <v>0.63759283929783273</v>
      </c>
      <c r="H63" s="329"/>
      <c r="I63" s="323"/>
    </row>
    <row r="64" spans="1:9" s="320" customFormat="1" ht="39" customHeight="1">
      <c r="A64" s="173" t="s">
        <v>116</v>
      </c>
      <c r="B64" s="174" t="s">
        <v>358</v>
      </c>
      <c r="C64" s="174">
        <v>2256</v>
      </c>
      <c r="D64" s="403"/>
      <c r="E64" s="403"/>
      <c r="F64" s="412"/>
      <c r="G64" s="403">
        <f t="shared" si="2"/>
        <v>0</v>
      </c>
      <c r="H64" s="330"/>
      <c r="I64" s="323"/>
    </row>
    <row r="65" spans="1:10" s="320" customFormat="1" ht="39" customHeight="1">
      <c r="A65" s="175">
        <v>1</v>
      </c>
      <c r="B65" s="176" t="s">
        <v>359</v>
      </c>
      <c r="C65" s="176">
        <v>2256.1</v>
      </c>
      <c r="D65" s="406">
        <v>0</v>
      </c>
      <c r="E65" s="406">
        <v>0</v>
      </c>
      <c r="F65" s="406">
        <f>+BCTaiSan_06027!D33</f>
        <v>131500000</v>
      </c>
      <c r="G65" s="413">
        <f t="shared" si="2"/>
        <v>8.3110276957504064E-4</v>
      </c>
      <c r="H65" s="322"/>
      <c r="I65" s="323"/>
    </row>
    <row r="66" spans="1:10" s="320" customFormat="1" ht="39" customHeight="1">
      <c r="A66" s="175">
        <v>2</v>
      </c>
      <c r="B66" s="176" t="s">
        <v>634</v>
      </c>
      <c r="C66" s="176">
        <v>2256.1999999999998</v>
      </c>
      <c r="D66" s="406">
        <v>0</v>
      </c>
      <c r="E66" s="406">
        <v>0</v>
      </c>
      <c r="F66" s="406">
        <v>0</v>
      </c>
      <c r="G66" s="406">
        <f t="shared" si="2"/>
        <v>0</v>
      </c>
      <c r="H66" s="104"/>
      <c r="I66" s="323"/>
    </row>
    <row r="67" spans="1:10" s="320" customFormat="1" ht="51" customHeight="1">
      <c r="A67" s="179">
        <v>3</v>
      </c>
      <c r="B67" s="180" t="s">
        <v>360</v>
      </c>
      <c r="C67" s="180">
        <v>2256.3000000000002</v>
      </c>
      <c r="D67" s="406">
        <v>0</v>
      </c>
      <c r="E67" s="406">
        <v>0</v>
      </c>
      <c r="F67" s="406">
        <f>+BCTaiSan_06027!D37</f>
        <v>984907708</v>
      </c>
      <c r="G67" s="413">
        <f t="shared" si="2"/>
        <v>6.2247872539513719E-3</v>
      </c>
      <c r="H67" s="104"/>
      <c r="I67" s="323"/>
    </row>
    <row r="68" spans="1:10" s="332" customFormat="1" ht="67.5" customHeight="1">
      <c r="A68" s="179">
        <v>4</v>
      </c>
      <c r="B68" s="180" t="s">
        <v>583</v>
      </c>
      <c r="C68" s="176">
        <v>2256.4</v>
      </c>
      <c r="D68" s="406">
        <v>0</v>
      </c>
      <c r="E68" s="406">
        <v>0</v>
      </c>
      <c r="F68" s="406">
        <f>+BCTaiSan_06027!D38</f>
        <v>0</v>
      </c>
      <c r="G68" s="406">
        <f t="shared" si="2"/>
        <v>0</v>
      </c>
      <c r="H68" s="104"/>
      <c r="I68" s="331" t="s">
        <v>587</v>
      </c>
    </row>
    <row r="69" spans="1:10" s="332" customFormat="1" ht="47.25" customHeight="1">
      <c r="A69" s="175">
        <v>5</v>
      </c>
      <c r="B69" s="176" t="s">
        <v>361</v>
      </c>
      <c r="C69" s="176">
        <v>2256.5</v>
      </c>
      <c r="D69" s="406">
        <v>0</v>
      </c>
      <c r="E69" s="406">
        <v>0</v>
      </c>
      <c r="F69" s="406">
        <f>+BCTaiSan_06027!D39</f>
        <v>2631771411</v>
      </c>
      <c r="G69" s="413">
        <f t="shared" si="2"/>
        <v>1.6633251015745344E-2</v>
      </c>
      <c r="H69" s="104"/>
      <c r="I69" s="331"/>
    </row>
    <row r="70" spans="1:10" s="320" customFormat="1" ht="48" customHeight="1">
      <c r="A70" s="175">
        <v>6</v>
      </c>
      <c r="B70" s="176" t="s">
        <v>362</v>
      </c>
      <c r="C70" s="176">
        <v>2256.6</v>
      </c>
      <c r="D70" s="406">
        <v>0</v>
      </c>
      <c r="E70" s="406">
        <v>0</v>
      </c>
      <c r="F70" s="406">
        <v>0</v>
      </c>
      <c r="G70" s="406">
        <f t="shared" si="2"/>
        <v>0</v>
      </c>
      <c r="H70" s="104"/>
      <c r="I70" s="323"/>
    </row>
    <row r="71" spans="1:10" s="320" customFormat="1" ht="39" customHeight="1">
      <c r="A71" s="179">
        <v>7</v>
      </c>
      <c r="B71" s="176" t="s">
        <v>363</v>
      </c>
      <c r="C71" s="176">
        <v>2256.6999999999998</v>
      </c>
      <c r="D71" s="406">
        <v>0</v>
      </c>
      <c r="E71" s="406">
        <v>0</v>
      </c>
      <c r="F71" s="406">
        <v>0</v>
      </c>
      <c r="G71" s="406">
        <f t="shared" si="2"/>
        <v>0</v>
      </c>
      <c r="H71" s="104"/>
      <c r="I71" s="323"/>
    </row>
    <row r="72" spans="1:10" s="320" customFormat="1" ht="39" customHeight="1">
      <c r="A72" s="177"/>
      <c r="B72" s="178" t="s">
        <v>352</v>
      </c>
      <c r="C72" s="178">
        <v>2257</v>
      </c>
      <c r="D72" s="408">
        <v>0</v>
      </c>
      <c r="E72" s="408">
        <v>0</v>
      </c>
      <c r="F72" s="408">
        <f>+SUM(F65:F71)</f>
        <v>3748179119</v>
      </c>
      <c r="G72" s="185">
        <f t="shared" si="2"/>
        <v>2.3689141039271756E-2</v>
      </c>
      <c r="H72" s="104"/>
      <c r="I72" s="323"/>
    </row>
    <row r="73" spans="1:10" s="320" customFormat="1" ht="39" customHeight="1">
      <c r="A73" s="173" t="s">
        <v>72</v>
      </c>
      <c r="B73" s="174" t="s">
        <v>364</v>
      </c>
      <c r="C73" s="414">
        <v>2258</v>
      </c>
      <c r="D73" s="403">
        <v>0</v>
      </c>
      <c r="E73" s="403">
        <v>0</v>
      </c>
      <c r="F73" s="412"/>
      <c r="G73" s="403">
        <f t="shared" si="2"/>
        <v>0</v>
      </c>
      <c r="H73" s="105"/>
      <c r="I73" s="323"/>
    </row>
    <row r="74" spans="1:10" s="320" customFormat="1" ht="39" customHeight="1">
      <c r="A74" s="175">
        <v>1</v>
      </c>
      <c r="B74" s="176" t="s">
        <v>787</v>
      </c>
      <c r="C74" s="176">
        <v>2259</v>
      </c>
      <c r="D74" s="406">
        <v>0</v>
      </c>
      <c r="E74" s="406">
        <v>0</v>
      </c>
      <c r="F74" s="406">
        <f>+BCTaiSan_06027!D19</f>
        <v>12057506543</v>
      </c>
      <c r="G74" s="415">
        <f t="shared" si="2"/>
        <v>7.6205529141113879E-2</v>
      </c>
      <c r="H74" s="322"/>
      <c r="I74" s="323"/>
    </row>
    <row r="75" spans="1:10" s="320" customFormat="1" ht="58.5" customHeight="1">
      <c r="A75" s="175">
        <v>2</v>
      </c>
      <c r="B75" s="176" t="s">
        <v>887</v>
      </c>
      <c r="C75" s="176">
        <v>2260</v>
      </c>
      <c r="D75" s="406"/>
      <c r="E75" s="406"/>
      <c r="F75" s="406">
        <f>+BCTaiSan_06027!D30</f>
        <v>41535648499</v>
      </c>
      <c r="G75" s="413">
        <f t="shared" si="2"/>
        <v>0.26251249052178161</v>
      </c>
      <c r="H75" s="322"/>
      <c r="I75" s="323"/>
    </row>
    <row r="76" spans="1:10" s="320" customFormat="1" ht="39" customHeight="1">
      <c r="A76" s="175">
        <v>3</v>
      </c>
      <c r="B76" s="176" t="s">
        <v>365</v>
      </c>
      <c r="C76" s="176">
        <v>2261</v>
      </c>
      <c r="D76" s="406">
        <v>0</v>
      </c>
      <c r="E76" s="406">
        <v>0</v>
      </c>
      <c r="F76" s="406">
        <v>0</v>
      </c>
      <c r="G76" s="406">
        <f t="shared" si="2"/>
        <v>0</v>
      </c>
      <c r="H76" s="104"/>
      <c r="I76" s="323"/>
    </row>
    <row r="77" spans="1:10" s="320" customFormat="1" ht="39" customHeight="1">
      <c r="A77" s="175">
        <v>4</v>
      </c>
      <c r="B77" s="176" t="s">
        <v>366</v>
      </c>
      <c r="C77" s="176">
        <v>2262</v>
      </c>
      <c r="D77" s="406">
        <v>0</v>
      </c>
      <c r="E77" s="406">
        <v>0</v>
      </c>
      <c r="F77" s="406">
        <v>0</v>
      </c>
      <c r="G77" s="406">
        <f t="shared" si="2"/>
        <v>0</v>
      </c>
      <c r="H77" s="104"/>
      <c r="I77" s="323"/>
    </row>
    <row r="78" spans="1:10" s="320" customFormat="1" ht="39" customHeight="1">
      <c r="A78" s="177"/>
      <c r="B78" s="178" t="s">
        <v>352</v>
      </c>
      <c r="C78" s="411">
        <v>2263</v>
      </c>
      <c r="D78" s="408"/>
      <c r="E78" s="408"/>
      <c r="F78" s="408">
        <f>+SUM(F74:F77)</f>
        <v>53593155042</v>
      </c>
      <c r="G78" s="409">
        <f t="shared" si="2"/>
        <v>0.3387180196628955</v>
      </c>
      <c r="H78" s="104"/>
      <c r="I78" s="323"/>
    </row>
    <row r="79" spans="1:10" s="320" customFormat="1" ht="39" customHeight="1">
      <c r="A79" s="173" t="s">
        <v>117</v>
      </c>
      <c r="B79" s="174" t="s">
        <v>367</v>
      </c>
      <c r="C79" s="416">
        <v>2264</v>
      </c>
      <c r="D79" s="412"/>
      <c r="E79" s="412"/>
      <c r="F79" s="412">
        <f>+F78+F72+F63</f>
        <v>158223513161</v>
      </c>
      <c r="G79" s="184">
        <f>+F79/$F$79</f>
        <v>1</v>
      </c>
      <c r="H79" s="329"/>
      <c r="I79" s="102" t="s">
        <v>532</v>
      </c>
      <c r="J79" s="542">
        <f>+F79-BCTaiSan_06027!D42</f>
        <v>0</v>
      </c>
    </row>
    <row r="80" spans="1:10" s="320" customFormat="1" ht="15.75" customHeight="1">
      <c r="A80" s="163"/>
      <c r="B80" s="110"/>
      <c r="C80" s="110"/>
      <c r="D80" s="110"/>
      <c r="E80" s="110"/>
      <c r="F80" s="110"/>
      <c r="G80" s="110"/>
      <c r="H80" s="106"/>
      <c r="I80" s="333">
        <v>77161857907</v>
      </c>
    </row>
    <row r="81" spans="1:9" s="320" customFormat="1" ht="12.75">
      <c r="A81" s="417"/>
      <c r="B81" s="400"/>
      <c r="C81" s="400"/>
      <c r="D81" s="400"/>
      <c r="E81" s="400"/>
      <c r="F81" s="400"/>
      <c r="G81" s="400"/>
      <c r="H81" s="110"/>
      <c r="I81" s="334">
        <v>0</v>
      </c>
    </row>
    <row r="82" spans="1:9" s="320" customFormat="1" ht="12.75">
      <c r="A82" s="164" t="s">
        <v>204</v>
      </c>
      <c r="B82" s="201"/>
      <c r="C82" s="202"/>
      <c r="D82" s="400"/>
      <c r="E82" s="165" t="s">
        <v>205</v>
      </c>
      <c r="F82" s="201"/>
      <c r="G82" s="181"/>
      <c r="H82" s="336"/>
      <c r="I82" s="337"/>
    </row>
    <row r="83" spans="1:9" s="320" customFormat="1" ht="12.75">
      <c r="A83" s="166" t="s">
        <v>206</v>
      </c>
      <c r="B83" s="201"/>
      <c r="C83" s="202"/>
      <c r="D83" s="400"/>
      <c r="E83" s="167" t="s">
        <v>207</v>
      </c>
      <c r="F83" s="201"/>
      <c r="G83" s="201"/>
      <c r="H83" s="201"/>
      <c r="I83" s="337"/>
    </row>
    <row r="84" spans="1:9" s="320" customFormat="1" ht="12.75">
      <c r="A84" s="166"/>
      <c r="B84" s="201"/>
      <c r="C84" s="202"/>
      <c r="D84" s="400"/>
      <c r="E84" s="167"/>
      <c r="F84" s="201"/>
      <c r="G84" s="201"/>
      <c r="H84" s="201"/>
      <c r="I84" s="337"/>
    </row>
    <row r="85" spans="1:9" s="320" customFormat="1" ht="12.75">
      <c r="A85" s="166"/>
      <c r="B85" s="201"/>
      <c r="C85" s="202"/>
      <c r="D85" s="400"/>
      <c r="E85" s="167"/>
      <c r="F85" s="201"/>
      <c r="G85" s="201"/>
      <c r="H85" s="201"/>
    </row>
    <row r="86" spans="1:9" s="320" customFormat="1" ht="12.75">
      <c r="A86" s="166"/>
      <c r="B86" s="201"/>
      <c r="C86" s="202"/>
      <c r="D86" s="400"/>
      <c r="E86" s="167"/>
      <c r="F86" s="201"/>
      <c r="G86" s="201"/>
      <c r="H86" s="201"/>
    </row>
    <row r="87" spans="1:9" s="320" customFormat="1" ht="12.75">
      <c r="A87" s="166"/>
      <c r="B87" s="201"/>
      <c r="C87" s="202"/>
      <c r="D87" s="400"/>
      <c r="E87" s="167"/>
      <c r="F87" s="167"/>
      <c r="G87" s="201"/>
      <c r="H87" s="201"/>
    </row>
    <row r="88" spans="1:9" s="320" customFormat="1" ht="12.75">
      <c r="A88" s="166"/>
      <c r="B88" s="201"/>
      <c r="C88" s="202"/>
      <c r="D88" s="400"/>
      <c r="E88" s="167"/>
      <c r="F88" s="201"/>
      <c r="G88" s="201"/>
      <c r="H88" s="201"/>
    </row>
    <row r="89" spans="1:9" s="320" customFormat="1" ht="12.75">
      <c r="A89" s="166"/>
      <c r="B89" s="201"/>
      <c r="C89" s="202"/>
      <c r="D89" s="400"/>
      <c r="E89" s="167"/>
      <c r="F89" s="201"/>
      <c r="G89" s="201"/>
      <c r="H89" s="201"/>
    </row>
    <row r="90" spans="1:9" s="320" customFormat="1" ht="12.75">
      <c r="A90" s="201"/>
      <c r="B90" s="201"/>
      <c r="C90" s="202"/>
      <c r="D90" s="400"/>
      <c r="E90" s="202"/>
      <c r="F90" s="201"/>
      <c r="G90" s="201"/>
      <c r="H90" s="201"/>
    </row>
    <row r="91" spans="1:9" s="320" customFormat="1" ht="12.75">
      <c r="A91" s="201"/>
      <c r="B91" s="201"/>
      <c r="C91" s="202"/>
      <c r="D91" s="400"/>
      <c r="E91" s="202"/>
      <c r="F91" s="201"/>
      <c r="G91" s="201"/>
      <c r="H91" s="201"/>
    </row>
    <row r="92" spans="1:9" s="320" customFormat="1" ht="12.75">
      <c r="A92" s="201"/>
      <c r="B92" s="201"/>
      <c r="C92" s="202"/>
      <c r="D92" s="400"/>
      <c r="E92" s="202"/>
      <c r="F92" s="201"/>
      <c r="G92" s="201"/>
      <c r="H92" s="201"/>
    </row>
    <row r="93" spans="1:9" s="320" customFormat="1" ht="12.75">
      <c r="A93" s="164" t="s">
        <v>613</v>
      </c>
      <c r="B93" s="201"/>
      <c r="C93" s="202"/>
      <c r="D93" s="400"/>
      <c r="E93" s="239" t="s">
        <v>495</v>
      </c>
      <c r="F93" s="241"/>
      <c r="G93" s="242"/>
      <c r="H93" s="201"/>
    </row>
    <row r="94" spans="1:9" s="320" customFormat="1" ht="12.75">
      <c r="A94" s="164" t="s">
        <v>1148</v>
      </c>
      <c r="B94" s="201"/>
      <c r="C94" s="202"/>
      <c r="D94" s="400"/>
      <c r="E94" s="239" t="s">
        <v>660</v>
      </c>
      <c r="F94" s="241"/>
      <c r="G94" s="242"/>
      <c r="H94" s="242"/>
    </row>
    <row r="95" spans="1:9" s="320" customFormat="1" ht="12.75">
      <c r="A95" s="201" t="s">
        <v>614</v>
      </c>
      <c r="B95" s="201"/>
      <c r="C95" s="202"/>
      <c r="D95" s="400"/>
      <c r="E95" s="238" t="s">
        <v>884</v>
      </c>
      <c r="F95" s="241"/>
      <c r="G95" s="242"/>
      <c r="H95" s="242"/>
    </row>
    <row r="96" spans="1:9" s="320" customFormat="1" ht="12.75">
      <c r="A96" s="335"/>
      <c r="B96" s="336"/>
      <c r="C96" s="336"/>
      <c r="D96" s="336"/>
      <c r="E96" s="336"/>
      <c r="F96" s="336"/>
      <c r="G96" s="336"/>
      <c r="H96" s="336"/>
    </row>
    <row r="97" spans="1:8">
      <c r="A97" s="338"/>
      <c r="B97" s="319"/>
      <c r="C97" s="319"/>
      <c r="D97" s="336"/>
      <c r="E97" s="319"/>
      <c r="F97" s="319"/>
      <c r="G97" s="319"/>
      <c r="H97" s="319"/>
    </row>
    <row r="98" spans="1:8">
      <c r="A98" s="338"/>
      <c r="B98" s="319"/>
      <c r="C98" s="319"/>
      <c r="D98" s="319"/>
      <c r="E98" s="319"/>
      <c r="F98" s="319"/>
      <c r="G98" s="319"/>
      <c r="H98" s="319"/>
    </row>
    <row r="99" spans="1:8">
      <c r="A99" s="338"/>
      <c r="B99" s="319"/>
      <c r="C99" s="319"/>
      <c r="D99" s="319"/>
      <c r="E99" s="319"/>
      <c r="F99" s="319"/>
      <c r="G99" s="319"/>
      <c r="H99" s="319"/>
    </row>
    <row r="100" spans="1:8">
      <c r="A100" s="338"/>
      <c r="B100" s="319"/>
      <c r="C100" s="319"/>
      <c r="D100" s="319"/>
      <c r="E100" s="319"/>
      <c r="F100" s="319"/>
      <c r="G100" s="319"/>
      <c r="H100" s="319"/>
    </row>
    <row r="101" spans="1:8">
      <c r="A101" s="338"/>
      <c r="B101" s="319"/>
      <c r="C101" s="319"/>
      <c r="D101" s="319"/>
      <c r="E101" s="319"/>
      <c r="F101" s="319"/>
      <c r="G101" s="319"/>
      <c r="H101" s="319"/>
    </row>
    <row r="102" spans="1:8">
      <c r="A102" s="338"/>
      <c r="B102" s="319"/>
      <c r="C102" s="319"/>
      <c r="D102" s="319"/>
      <c r="E102" s="319"/>
      <c r="F102" s="319"/>
      <c r="G102" s="319"/>
      <c r="H102" s="319"/>
    </row>
    <row r="103" spans="1:8">
      <c r="A103" s="338"/>
      <c r="B103" s="319"/>
      <c r="C103" s="319"/>
      <c r="D103" s="319"/>
      <c r="E103" s="319"/>
      <c r="F103" s="319"/>
      <c r="G103" s="319"/>
      <c r="H103" s="319"/>
    </row>
    <row r="104" spans="1:8">
      <c r="A104" s="338"/>
      <c r="B104" s="319"/>
      <c r="C104" s="319"/>
      <c r="D104" s="319"/>
      <c r="E104" s="319"/>
      <c r="F104" s="319"/>
      <c r="G104" s="319"/>
      <c r="H104" s="319"/>
    </row>
    <row r="105" spans="1:8">
      <c r="A105" s="338"/>
      <c r="B105" s="319"/>
      <c r="C105" s="319"/>
      <c r="D105" s="319"/>
      <c r="E105" s="319"/>
      <c r="F105" s="319"/>
      <c r="G105" s="319"/>
      <c r="H105" s="319"/>
    </row>
    <row r="106" spans="1:8">
      <c r="A106" s="338"/>
      <c r="B106" s="319"/>
      <c r="C106" s="319"/>
      <c r="D106" s="319"/>
      <c r="E106" s="319"/>
      <c r="F106" s="319"/>
      <c r="G106" s="319"/>
      <c r="H106" s="319"/>
    </row>
    <row r="107" spans="1:8">
      <c r="A107" s="338"/>
      <c r="B107" s="319"/>
      <c r="C107" s="319"/>
      <c r="D107" s="319"/>
      <c r="E107" s="319"/>
      <c r="F107" s="319"/>
      <c r="G107" s="319"/>
      <c r="H107" s="319"/>
    </row>
    <row r="108" spans="1:8">
      <c r="A108" s="338"/>
      <c r="B108" s="319"/>
      <c r="C108" s="319"/>
      <c r="D108" s="319"/>
      <c r="E108" s="319"/>
      <c r="F108" s="319"/>
      <c r="G108" s="319"/>
      <c r="H108" s="319"/>
    </row>
    <row r="109" spans="1:8">
      <c r="A109" s="338"/>
      <c r="B109" s="319"/>
      <c r="C109" s="319"/>
      <c r="D109" s="319"/>
      <c r="E109" s="319"/>
      <c r="F109" s="319"/>
      <c r="G109" s="319"/>
      <c r="H109" s="319"/>
    </row>
    <row r="110" spans="1:8">
      <c r="A110" s="338"/>
      <c r="B110" s="319"/>
      <c r="C110" s="319"/>
      <c r="D110" s="319"/>
      <c r="E110" s="319"/>
      <c r="F110" s="319"/>
      <c r="G110" s="319"/>
      <c r="H110" s="319"/>
    </row>
    <row r="111" spans="1:8">
      <c r="A111" s="338"/>
      <c r="B111" s="319"/>
      <c r="C111" s="319"/>
      <c r="D111" s="319"/>
      <c r="E111" s="319"/>
      <c r="F111" s="319"/>
      <c r="G111" s="319"/>
      <c r="H111" s="319"/>
    </row>
    <row r="112" spans="1:8">
      <c r="A112" s="338"/>
      <c r="B112" s="319"/>
      <c r="C112" s="319"/>
      <c r="D112" s="319"/>
      <c r="E112" s="319"/>
      <c r="F112" s="319"/>
      <c r="G112" s="319"/>
      <c r="H112" s="319"/>
    </row>
    <row r="113" spans="1:8">
      <c r="A113" s="338"/>
      <c r="B113" s="319"/>
      <c r="C113" s="319"/>
      <c r="D113" s="319"/>
      <c r="E113" s="319"/>
      <c r="F113" s="319"/>
      <c r="G113" s="319"/>
      <c r="H113" s="319"/>
    </row>
    <row r="114" spans="1:8">
      <c r="A114" s="338"/>
      <c r="B114" s="319"/>
      <c r="C114" s="319"/>
      <c r="D114" s="319"/>
      <c r="E114" s="319"/>
      <c r="F114" s="319"/>
      <c r="G114" s="319"/>
      <c r="H114" s="319"/>
    </row>
    <row r="115" spans="1:8">
      <c r="A115" s="338"/>
      <c r="B115" s="319"/>
      <c r="C115" s="319"/>
      <c r="D115" s="319"/>
      <c r="E115" s="319"/>
      <c r="F115" s="319"/>
      <c r="G115" s="319"/>
      <c r="H115" s="319"/>
    </row>
    <row r="116" spans="1:8">
      <c r="A116" s="338"/>
      <c r="B116" s="319"/>
      <c r="C116" s="319"/>
      <c r="D116" s="319"/>
      <c r="E116" s="319"/>
      <c r="F116" s="319"/>
      <c r="G116" s="319"/>
      <c r="H116" s="319"/>
    </row>
    <row r="117" spans="1:8">
      <c r="A117" s="338"/>
      <c r="B117" s="319"/>
      <c r="C117" s="319"/>
      <c r="D117" s="319"/>
      <c r="E117" s="319"/>
      <c r="F117" s="319"/>
      <c r="G117" s="319"/>
      <c r="H117" s="319"/>
    </row>
    <row r="118" spans="1:8">
      <c r="A118" s="338"/>
      <c r="B118" s="319"/>
      <c r="C118" s="319"/>
      <c r="D118" s="319"/>
      <c r="E118" s="319"/>
      <c r="F118" s="319"/>
      <c r="G118" s="319"/>
      <c r="H118" s="319"/>
    </row>
    <row r="119" spans="1:8">
      <c r="A119" s="338"/>
      <c r="B119" s="319"/>
      <c r="C119" s="319"/>
      <c r="D119" s="319"/>
      <c r="E119" s="319"/>
      <c r="F119" s="319"/>
      <c r="G119" s="319"/>
      <c r="H119" s="319"/>
    </row>
    <row r="120" spans="1:8">
      <c r="A120" s="338"/>
      <c r="B120" s="319"/>
      <c r="C120" s="319"/>
      <c r="D120" s="319"/>
      <c r="E120" s="319"/>
      <c r="F120" s="319"/>
      <c r="G120" s="319"/>
      <c r="H120" s="319"/>
    </row>
    <row r="121" spans="1:8">
      <c r="A121" s="338"/>
      <c r="B121" s="319"/>
      <c r="C121" s="319"/>
      <c r="D121" s="319"/>
      <c r="E121" s="319"/>
      <c r="F121" s="319"/>
      <c r="G121" s="319"/>
      <c r="H121" s="319"/>
    </row>
    <row r="122" spans="1:8">
      <c r="A122" s="338"/>
      <c r="B122" s="319"/>
      <c r="C122" s="319"/>
      <c r="D122" s="319"/>
      <c r="E122" s="319"/>
      <c r="F122" s="319"/>
      <c r="G122" s="319"/>
      <c r="H122" s="319"/>
    </row>
    <row r="123" spans="1:8">
      <c r="A123" s="338"/>
      <c r="B123" s="319"/>
      <c r="C123" s="319"/>
      <c r="D123" s="319"/>
      <c r="E123" s="319"/>
      <c r="F123" s="319"/>
      <c r="G123" s="319"/>
      <c r="H123" s="319"/>
    </row>
    <row r="124" spans="1:8">
      <c r="A124" s="338"/>
      <c r="B124" s="319"/>
      <c r="C124" s="319"/>
      <c r="D124" s="319"/>
      <c r="E124" s="319"/>
      <c r="F124" s="319"/>
      <c r="G124" s="319"/>
      <c r="H124" s="319"/>
    </row>
    <row r="125" spans="1:8">
      <c r="A125" s="338"/>
      <c r="B125" s="319"/>
      <c r="C125" s="319"/>
      <c r="D125" s="319"/>
      <c r="E125" s="319"/>
      <c r="F125" s="319"/>
      <c r="G125" s="319"/>
      <c r="H125" s="319"/>
    </row>
    <row r="126" spans="1:8">
      <c r="A126" s="338"/>
      <c r="B126" s="319"/>
      <c r="C126" s="319"/>
      <c r="D126" s="319"/>
      <c r="E126" s="319"/>
      <c r="F126" s="319"/>
      <c r="G126" s="319"/>
      <c r="H126" s="319"/>
    </row>
    <row r="127" spans="1:8">
      <c r="A127" s="338"/>
      <c r="B127" s="319"/>
      <c r="C127" s="319"/>
      <c r="D127" s="319"/>
      <c r="E127" s="319"/>
      <c r="F127" s="319"/>
      <c r="G127" s="319"/>
      <c r="H127" s="319"/>
    </row>
    <row r="128" spans="1:8">
      <c r="A128" s="338"/>
      <c r="B128" s="319"/>
      <c r="C128" s="319"/>
      <c r="D128" s="319"/>
      <c r="E128" s="319"/>
      <c r="F128" s="319"/>
      <c r="G128" s="319"/>
      <c r="H128" s="319"/>
    </row>
    <row r="129" spans="1:8">
      <c r="A129" s="338"/>
      <c r="B129" s="319"/>
      <c r="C129" s="319"/>
      <c r="D129" s="319"/>
      <c r="E129" s="319"/>
      <c r="F129" s="319"/>
      <c r="G129" s="319"/>
      <c r="H129" s="319"/>
    </row>
    <row r="130" spans="1:8">
      <c r="A130" s="338"/>
      <c r="B130" s="319"/>
      <c r="C130" s="319"/>
      <c r="D130" s="319"/>
      <c r="E130" s="319"/>
      <c r="F130" s="319"/>
      <c r="G130" s="319"/>
      <c r="H130" s="319"/>
    </row>
    <row r="131" spans="1:8">
      <c r="A131" s="338"/>
      <c r="B131" s="319"/>
      <c r="C131" s="319"/>
      <c r="D131" s="319"/>
      <c r="E131" s="319"/>
      <c r="F131" s="319"/>
      <c r="G131" s="319"/>
      <c r="H131" s="319"/>
    </row>
    <row r="132" spans="1:8">
      <c r="A132" s="338"/>
      <c r="B132" s="319"/>
      <c r="C132" s="319"/>
      <c r="D132" s="319"/>
      <c r="E132" s="319"/>
      <c r="F132" s="319"/>
      <c r="G132" s="319"/>
      <c r="H132" s="319"/>
    </row>
    <row r="133" spans="1:8">
      <c r="A133" s="338"/>
      <c r="B133" s="319"/>
      <c r="C133" s="319"/>
      <c r="D133" s="319"/>
      <c r="E133" s="319"/>
      <c r="F133" s="319"/>
      <c r="G133" s="319"/>
      <c r="H133" s="319"/>
    </row>
    <row r="134" spans="1:8">
      <c r="A134" s="338"/>
      <c r="B134" s="319"/>
      <c r="C134" s="319"/>
      <c r="D134" s="319"/>
      <c r="E134" s="319"/>
      <c r="F134" s="319"/>
      <c r="G134" s="319"/>
      <c r="H134" s="319"/>
    </row>
    <row r="135" spans="1:8">
      <c r="A135" s="338"/>
      <c r="B135" s="319"/>
      <c r="C135" s="319"/>
      <c r="D135" s="319"/>
      <c r="E135" s="319"/>
      <c r="F135" s="319"/>
      <c r="G135" s="319"/>
      <c r="H135" s="319"/>
    </row>
    <row r="136" spans="1:8">
      <c r="A136" s="338"/>
      <c r="B136" s="319"/>
      <c r="C136" s="319"/>
      <c r="D136" s="319"/>
      <c r="E136" s="319"/>
      <c r="F136" s="319"/>
      <c r="G136" s="319"/>
      <c r="H136" s="319"/>
    </row>
    <row r="137" spans="1:8">
      <c r="A137" s="338"/>
      <c r="B137" s="319"/>
      <c r="C137" s="319"/>
      <c r="D137" s="319"/>
      <c r="E137" s="319"/>
      <c r="F137" s="319"/>
      <c r="G137" s="319"/>
      <c r="H137" s="319"/>
    </row>
    <row r="138" spans="1:8">
      <c r="A138" s="338"/>
      <c r="B138" s="319"/>
      <c r="C138" s="319"/>
      <c r="D138" s="319"/>
      <c r="E138" s="319"/>
      <c r="F138" s="319"/>
      <c r="G138" s="319"/>
      <c r="H138" s="319"/>
    </row>
    <row r="139" spans="1:8">
      <c r="A139" s="338"/>
      <c r="B139" s="319"/>
      <c r="C139" s="319"/>
      <c r="D139" s="319"/>
      <c r="E139" s="319"/>
      <c r="F139" s="319"/>
      <c r="G139" s="319"/>
      <c r="H139" s="319"/>
    </row>
    <row r="140" spans="1:8">
      <c r="A140" s="338"/>
      <c r="B140" s="319"/>
      <c r="C140" s="319"/>
      <c r="D140" s="319"/>
      <c r="E140" s="319"/>
      <c r="F140" s="319"/>
      <c r="G140" s="319"/>
      <c r="H140" s="319"/>
    </row>
    <row r="141" spans="1:8">
      <c r="A141" s="338"/>
      <c r="B141" s="319"/>
      <c r="C141" s="319"/>
      <c r="D141" s="319"/>
      <c r="E141" s="319"/>
      <c r="F141" s="319"/>
      <c r="G141" s="319"/>
      <c r="H141" s="319"/>
    </row>
    <row r="142" spans="1:8">
      <c r="A142" s="338"/>
      <c r="B142" s="319"/>
      <c r="C142" s="319"/>
      <c r="D142" s="319"/>
      <c r="E142" s="319"/>
      <c r="F142" s="319"/>
      <c r="G142" s="319"/>
      <c r="H142" s="319"/>
    </row>
    <row r="143" spans="1:8">
      <c r="A143" s="338"/>
      <c r="B143" s="319"/>
      <c r="C143" s="319"/>
      <c r="D143" s="319"/>
      <c r="E143" s="319"/>
      <c r="F143" s="319"/>
      <c r="G143" s="319"/>
      <c r="H143" s="319"/>
    </row>
    <row r="144" spans="1:8">
      <c r="A144" s="338"/>
      <c r="B144" s="319"/>
      <c r="C144" s="319"/>
      <c r="D144" s="319"/>
      <c r="E144" s="319"/>
      <c r="F144" s="319"/>
      <c r="G144" s="319"/>
      <c r="H144" s="319"/>
    </row>
    <row r="145" spans="1:8">
      <c r="A145" s="338"/>
      <c r="B145" s="319"/>
      <c r="C145" s="319"/>
      <c r="D145" s="319"/>
      <c r="E145" s="319"/>
      <c r="F145" s="319"/>
      <c r="G145" s="319"/>
      <c r="H145" s="319"/>
    </row>
    <row r="146" spans="1:8">
      <c r="A146" s="338"/>
      <c r="B146" s="319"/>
      <c r="C146" s="319"/>
      <c r="D146" s="319"/>
      <c r="E146" s="319"/>
      <c r="F146" s="319"/>
      <c r="G146" s="319"/>
      <c r="H146" s="319"/>
    </row>
    <row r="147" spans="1:8">
      <c r="A147" s="338"/>
      <c r="B147" s="319"/>
      <c r="C147" s="319"/>
      <c r="D147" s="319"/>
      <c r="E147" s="319"/>
      <c r="F147" s="319"/>
      <c r="G147" s="319"/>
      <c r="H147" s="319"/>
    </row>
    <row r="148" spans="1:8">
      <c r="A148" s="338"/>
      <c r="B148" s="319"/>
      <c r="C148" s="319"/>
      <c r="D148" s="319"/>
      <c r="E148" s="319"/>
      <c r="F148" s="319"/>
      <c r="G148" s="319"/>
      <c r="H148" s="319"/>
    </row>
    <row r="149" spans="1:8">
      <c r="A149" s="338"/>
      <c r="B149" s="319"/>
      <c r="C149" s="319"/>
      <c r="D149" s="319"/>
      <c r="E149" s="319"/>
      <c r="F149" s="319"/>
      <c r="G149" s="319"/>
      <c r="H149" s="319"/>
    </row>
    <row r="150" spans="1:8">
      <c r="A150" s="338"/>
      <c r="B150" s="319"/>
      <c r="C150" s="319"/>
      <c r="D150" s="319"/>
      <c r="E150" s="319"/>
      <c r="F150" s="319"/>
      <c r="G150" s="319"/>
      <c r="H150" s="319"/>
    </row>
    <row r="151" spans="1:8">
      <c r="A151" s="338"/>
      <c r="B151" s="319"/>
      <c r="C151" s="319"/>
      <c r="D151" s="319"/>
      <c r="E151" s="319"/>
      <c r="F151" s="319"/>
      <c r="G151" s="319"/>
      <c r="H151" s="319"/>
    </row>
    <row r="152" spans="1:8">
      <c r="A152" s="338"/>
      <c r="B152" s="319"/>
      <c r="C152" s="319"/>
      <c r="D152" s="319"/>
      <c r="E152" s="319"/>
      <c r="F152" s="319"/>
      <c r="G152" s="319"/>
      <c r="H152" s="319"/>
    </row>
    <row r="153" spans="1:8">
      <c r="A153" s="338"/>
      <c r="B153" s="319"/>
      <c r="C153" s="319"/>
      <c r="D153" s="319"/>
      <c r="E153" s="319"/>
      <c r="F153" s="319"/>
      <c r="G153" s="319"/>
      <c r="H153" s="319"/>
    </row>
    <row r="154" spans="1:8">
      <c r="A154" s="338"/>
      <c r="B154" s="319"/>
      <c r="C154" s="319"/>
      <c r="D154" s="319"/>
      <c r="E154" s="319"/>
      <c r="F154" s="319"/>
      <c r="G154" s="319"/>
      <c r="H154" s="319"/>
    </row>
    <row r="155" spans="1:8">
      <c r="A155" s="338"/>
      <c r="B155" s="319"/>
      <c r="C155" s="319"/>
      <c r="D155" s="319"/>
      <c r="E155" s="319"/>
      <c r="F155" s="319"/>
      <c r="G155" s="319"/>
      <c r="H155" s="319"/>
    </row>
    <row r="156" spans="1:8">
      <c r="A156" s="338"/>
      <c r="B156" s="319"/>
      <c r="C156" s="319"/>
      <c r="D156" s="319"/>
      <c r="E156" s="319"/>
      <c r="F156" s="319"/>
      <c r="G156" s="319"/>
      <c r="H156" s="319"/>
    </row>
    <row r="157" spans="1:8">
      <c r="A157" s="338"/>
      <c r="B157" s="319"/>
      <c r="C157" s="319"/>
      <c r="D157" s="319"/>
      <c r="E157" s="319"/>
      <c r="F157" s="319"/>
      <c r="G157" s="319"/>
      <c r="H157" s="319"/>
    </row>
    <row r="158" spans="1:8">
      <c r="A158" s="338"/>
      <c r="B158" s="319"/>
      <c r="C158" s="319"/>
      <c r="D158" s="319"/>
      <c r="E158" s="319"/>
      <c r="F158" s="319"/>
      <c r="G158" s="319"/>
      <c r="H158" s="319"/>
    </row>
    <row r="159" spans="1:8">
      <c r="A159" s="338"/>
      <c r="B159" s="319"/>
      <c r="C159" s="319"/>
      <c r="D159" s="319"/>
      <c r="E159" s="319"/>
      <c r="F159" s="319"/>
      <c r="G159" s="319"/>
      <c r="H159" s="319"/>
    </row>
    <row r="160" spans="1:8">
      <c r="A160" s="338"/>
      <c r="B160" s="319"/>
      <c r="C160" s="319"/>
      <c r="D160" s="319"/>
      <c r="E160" s="319"/>
      <c r="F160" s="319"/>
      <c r="G160" s="319"/>
      <c r="H160" s="319"/>
    </row>
    <row r="161" spans="1:8">
      <c r="A161" s="338"/>
      <c r="B161" s="319"/>
      <c r="C161" s="319"/>
      <c r="D161" s="319"/>
      <c r="E161" s="319"/>
      <c r="F161" s="319"/>
      <c r="G161" s="319"/>
      <c r="H161" s="319"/>
    </row>
    <row r="162" spans="1:8">
      <c r="A162" s="338"/>
      <c r="B162" s="319"/>
      <c r="C162" s="319"/>
      <c r="D162" s="319"/>
      <c r="E162" s="319"/>
      <c r="F162" s="319"/>
      <c r="G162" s="319"/>
      <c r="H162" s="319"/>
    </row>
    <row r="163" spans="1:8">
      <c r="A163" s="338"/>
      <c r="B163" s="319"/>
      <c r="C163" s="319"/>
      <c r="D163" s="319"/>
      <c r="E163" s="319"/>
      <c r="F163" s="319"/>
      <c r="G163" s="319"/>
      <c r="H163" s="319"/>
    </row>
    <row r="164" spans="1:8">
      <c r="A164" s="338"/>
      <c r="B164" s="319"/>
      <c r="C164" s="319"/>
      <c r="D164" s="319"/>
      <c r="E164" s="319"/>
      <c r="F164" s="319"/>
      <c r="G164" s="319"/>
      <c r="H164" s="319"/>
    </row>
    <row r="165" spans="1:8">
      <c r="A165" s="338"/>
      <c r="B165" s="319"/>
      <c r="C165" s="319"/>
      <c r="D165" s="319"/>
      <c r="E165" s="319"/>
      <c r="F165" s="319"/>
      <c r="G165" s="319"/>
      <c r="H165" s="319"/>
    </row>
    <row r="166" spans="1:8">
      <c r="A166" s="338"/>
      <c r="B166" s="319"/>
      <c r="C166" s="319"/>
      <c r="D166" s="319"/>
      <c r="E166" s="319"/>
      <c r="F166" s="319"/>
      <c r="G166" s="319"/>
      <c r="H166" s="319"/>
    </row>
    <row r="167" spans="1:8">
      <c r="A167" s="338"/>
      <c r="B167" s="319"/>
      <c r="C167" s="319"/>
      <c r="D167" s="319"/>
      <c r="E167" s="319"/>
      <c r="F167" s="319"/>
      <c r="G167" s="319"/>
      <c r="H167" s="319"/>
    </row>
    <row r="168" spans="1:8">
      <c r="A168" s="338"/>
      <c r="B168" s="319"/>
      <c r="C168" s="319"/>
      <c r="D168" s="319"/>
      <c r="E168" s="319"/>
      <c r="F168" s="319"/>
      <c r="G168" s="319"/>
      <c r="H168" s="31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45" right="0.45" top="0.34" bottom="0.37" header="0.3" footer="0.3"/>
  <pageSetup scale="58"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90" zoomScaleNormal="100" zoomScaleSheetLayoutView="90" workbookViewId="0">
      <selection activeCell="K17" sqref="K17"/>
    </sheetView>
  </sheetViews>
  <sheetFormatPr defaultColWidth="9.140625" defaultRowHeight="15"/>
  <cols>
    <col min="1" max="1" width="4.85546875" style="276" customWidth="1"/>
    <col min="2" max="2" width="34.42578125" style="254" customWidth="1"/>
    <col min="3" max="4" width="9.140625" style="254"/>
    <col min="5" max="5" width="12.28515625" style="254" customWidth="1"/>
    <col min="6" max="6" width="9.140625" style="254"/>
    <col min="7" max="7" width="15.28515625" style="254" customWidth="1"/>
    <col min="8" max="10" width="19" style="254" customWidth="1"/>
    <col min="11" max="11" width="21.85546875" style="254" customWidth="1"/>
    <col min="12" max="16384" width="9.140625" style="254"/>
  </cols>
  <sheetData>
    <row r="1" spans="1:11" ht="27.75" customHeight="1">
      <c r="A1" s="604" t="s">
        <v>777</v>
      </c>
      <c r="B1" s="604"/>
      <c r="C1" s="604"/>
      <c r="D1" s="604"/>
      <c r="E1" s="604"/>
      <c r="F1" s="604"/>
      <c r="G1" s="604"/>
      <c r="H1" s="604"/>
      <c r="I1" s="604"/>
      <c r="J1" s="604"/>
      <c r="K1" s="604"/>
    </row>
    <row r="2" spans="1:11" ht="66.75" customHeight="1">
      <c r="A2" s="605" t="s">
        <v>810</v>
      </c>
      <c r="B2" s="605"/>
      <c r="C2" s="605"/>
      <c r="D2" s="605"/>
      <c r="E2" s="605"/>
      <c r="F2" s="605"/>
      <c r="G2" s="605"/>
      <c r="H2" s="605"/>
      <c r="I2" s="605"/>
      <c r="J2" s="605"/>
      <c r="K2" s="605"/>
    </row>
    <row r="3" spans="1:11" ht="48" customHeight="1">
      <c r="A3" s="571" t="s">
        <v>629</v>
      </c>
      <c r="B3" s="571"/>
      <c r="C3" s="571"/>
      <c r="D3" s="571"/>
      <c r="E3" s="571"/>
      <c r="F3" s="571"/>
      <c r="G3" s="571"/>
      <c r="H3" s="571"/>
      <c r="I3" s="571"/>
      <c r="J3" s="571"/>
      <c r="K3" s="571"/>
    </row>
    <row r="4" spans="1:11">
      <c r="A4" s="572" t="str">
        <f>BCThuNhap_06203!A5</f>
        <v>Quý III năm 2026 / Quarter III 2026</v>
      </c>
      <c r="B4" s="572"/>
      <c r="C4" s="572"/>
      <c r="D4" s="572"/>
      <c r="E4" s="572"/>
      <c r="F4" s="572"/>
      <c r="G4" s="572"/>
      <c r="H4" s="572"/>
      <c r="I4" s="572"/>
      <c r="J4" s="572"/>
      <c r="K4" s="572"/>
    </row>
    <row r="5" spans="1:11" ht="7.5" customHeight="1">
      <c r="A5" s="253"/>
      <c r="B5" s="253"/>
      <c r="C5" s="253"/>
      <c r="D5" s="253"/>
      <c r="E5" s="253"/>
      <c r="F5" s="237"/>
      <c r="G5" s="256"/>
      <c r="H5" s="256"/>
      <c r="I5" s="256"/>
      <c r="J5" s="256"/>
      <c r="K5" s="256"/>
    </row>
    <row r="6" spans="1:11" ht="21.75" customHeight="1">
      <c r="A6" s="599" t="s">
        <v>435</v>
      </c>
      <c r="B6" s="600"/>
      <c r="C6" s="256"/>
      <c r="D6" s="256"/>
      <c r="E6" s="256"/>
      <c r="F6" s="256"/>
      <c r="G6" s="573" t="s">
        <v>816</v>
      </c>
      <c r="H6" s="573"/>
      <c r="I6" s="573"/>
      <c r="J6" s="573"/>
      <c r="K6" s="256"/>
    </row>
    <row r="7" spans="1:11" ht="15" customHeight="1">
      <c r="A7" s="259" t="s">
        <v>636</v>
      </c>
      <c r="B7" s="187"/>
      <c r="C7" s="256"/>
      <c r="D7" s="256"/>
      <c r="E7" s="256"/>
      <c r="F7" s="256"/>
      <c r="G7" s="575" t="s">
        <v>497</v>
      </c>
      <c r="H7" s="575"/>
      <c r="I7" s="575"/>
      <c r="J7" s="575"/>
      <c r="K7" s="256"/>
    </row>
    <row r="8" spans="1:11" s="469" customFormat="1" ht="24.75" customHeight="1">
      <c r="A8" s="616" t="s">
        <v>500</v>
      </c>
      <c r="B8" s="617"/>
      <c r="C8" s="468"/>
      <c r="D8" s="468"/>
      <c r="E8" s="468"/>
      <c r="F8" s="468"/>
      <c r="G8" s="573" t="s">
        <v>812</v>
      </c>
      <c r="H8" s="573"/>
      <c r="I8" s="573"/>
      <c r="J8" s="573"/>
      <c r="K8" s="468"/>
    </row>
    <row r="9" spans="1:11" ht="27" customHeight="1">
      <c r="A9" s="615" t="s">
        <v>598</v>
      </c>
      <c r="B9" s="615"/>
      <c r="C9" s="256"/>
      <c r="D9" s="256"/>
      <c r="E9" s="256"/>
      <c r="F9" s="256"/>
      <c r="G9" s="575" t="s">
        <v>526</v>
      </c>
      <c r="H9" s="575"/>
      <c r="I9" s="575"/>
      <c r="J9" s="575"/>
      <c r="K9" s="256"/>
    </row>
    <row r="10" spans="1:11" ht="27" customHeight="1">
      <c r="A10" s="599" t="s">
        <v>502</v>
      </c>
      <c r="B10" s="603"/>
      <c r="C10" s="256"/>
      <c r="D10" s="256"/>
      <c r="E10" s="256"/>
      <c r="F10" s="256"/>
      <c r="G10" s="573" t="s">
        <v>615</v>
      </c>
      <c r="H10" s="573"/>
      <c r="I10" s="573"/>
      <c r="J10" s="573"/>
      <c r="K10" s="573"/>
    </row>
    <row r="11" spans="1:11" ht="24" customHeight="1">
      <c r="A11" s="603" t="s">
        <v>503</v>
      </c>
      <c r="B11" s="603"/>
      <c r="C11" s="256"/>
      <c r="D11" s="256"/>
      <c r="E11" s="256"/>
      <c r="F11" s="256"/>
      <c r="G11" s="575" t="s">
        <v>609</v>
      </c>
      <c r="H11" s="575"/>
      <c r="I11" s="575"/>
      <c r="J11" s="575"/>
      <c r="K11" s="575"/>
    </row>
    <row r="12" spans="1:11" ht="15" customHeight="1">
      <c r="A12" s="260" t="s">
        <v>155</v>
      </c>
      <c r="B12" s="186"/>
      <c r="C12" s="256"/>
      <c r="D12" s="256"/>
      <c r="E12" s="256"/>
      <c r="F12" s="256"/>
      <c r="G12" s="573" t="str">
        <f>BCThuNhap_06203!B13</f>
        <v>Ngày 12 tháng 10 năm 2026</v>
      </c>
      <c r="H12" s="573"/>
      <c r="I12" s="573"/>
      <c r="J12" s="573"/>
      <c r="K12" s="256"/>
    </row>
    <row r="13" spans="1:11">
      <c r="A13" s="261" t="s">
        <v>156</v>
      </c>
      <c r="B13" s="261"/>
      <c r="C13" s="256"/>
      <c r="D13" s="256"/>
      <c r="E13" s="256"/>
      <c r="F13" s="256"/>
      <c r="G13" s="568">
        <f>BCThuNhap_06203!B14</f>
        <v>46307</v>
      </c>
      <c r="H13" s="568"/>
      <c r="I13" s="568"/>
      <c r="J13" s="568"/>
      <c r="K13" s="256"/>
    </row>
    <row r="14" spans="1:11" ht="18" customHeight="1">
      <c r="A14" s="470" t="s">
        <v>813</v>
      </c>
      <c r="B14" s="471" t="s">
        <v>814</v>
      </c>
      <c r="C14" s="256"/>
      <c r="D14" s="256"/>
      <c r="E14" s="256"/>
      <c r="F14" s="256"/>
      <c r="G14" s="277"/>
      <c r="H14" s="277"/>
      <c r="I14" s="277"/>
      <c r="J14" s="277"/>
      <c r="K14" s="256"/>
    </row>
    <row r="15" spans="1:11">
      <c r="A15" s="470" t="s">
        <v>115</v>
      </c>
      <c r="B15" s="471" t="s">
        <v>815</v>
      </c>
      <c r="C15" s="256"/>
      <c r="D15" s="256"/>
      <c r="E15" s="256"/>
      <c r="F15" s="256"/>
      <c r="G15" s="256"/>
      <c r="H15" s="256"/>
      <c r="I15" s="256"/>
      <c r="J15" s="256"/>
      <c r="K15" s="256"/>
    </row>
    <row r="16" spans="1:11" s="255" customFormat="1" ht="29.25" customHeight="1">
      <c r="A16" s="609" t="s">
        <v>637</v>
      </c>
      <c r="B16" s="609" t="s">
        <v>638</v>
      </c>
      <c r="C16" s="611" t="s">
        <v>309</v>
      </c>
      <c r="D16" s="609" t="s">
        <v>639</v>
      </c>
      <c r="E16" s="609" t="s">
        <v>640</v>
      </c>
      <c r="F16" s="609" t="s">
        <v>641</v>
      </c>
      <c r="G16" s="609" t="s">
        <v>642</v>
      </c>
      <c r="H16" s="613" t="s">
        <v>643</v>
      </c>
      <c r="I16" s="614"/>
      <c r="J16" s="613" t="s">
        <v>644</v>
      </c>
      <c r="K16" s="614"/>
    </row>
    <row r="17" spans="1:11" s="255" customFormat="1" ht="51">
      <c r="A17" s="610"/>
      <c r="B17" s="610"/>
      <c r="C17" s="612"/>
      <c r="D17" s="610"/>
      <c r="E17" s="610"/>
      <c r="F17" s="610"/>
      <c r="G17" s="610"/>
      <c r="H17" s="263" t="s">
        <v>645</v>
      </c>
      <c r="I17" s="263" t="s">
        <v>646</v>
      </c>
      <c r="J17" s="263" t="s">
        <v>647</v>
      </c>
      <c r="K17" s="263" t="s">
        <v>646</v>
      </c>
    </row>
    <row r="18" spans="1:11" s="255" customFormat="1" ht="41.25" customHeight="1">
      <c r="A18" s="257" t="s">
        <v>793</v>
      </c>
      <c r="B18" s="264" t="s">
        <v>796</v>
      </c>
      <c r="C18" s="264" t="s">
        <v>648</v>
      </c>
      <c r="D18" s="265"/>
      <c r="E18" s="265"/>
      <c r="F18" s="266"/>
      <c r="G18" s="267"/>
      <c r="H18" s="264"/>
      <c r="I18" s="268"/>
      <c r="J18" s="269"/>
      <c r="K18" s="270"/>
    </row>
    <row r="19" spans="1:11" s="255" customFormat="1" ht="48" customHeight="1">
      <c r="A19" s="257" t="s">
        <v>51</v>
      </c>
      <c r="B19" s="264" t="s">
        <v>797</v>
      </c>
      <c r="C19" s="264" t="s">
        <v>649</v>
      </c>
      <c r="D19" s="266"/>
      <c r="E19" s="266"/>
      <c r="F19" s="266"/>
      <c r="G19" s="267"/>
      <c r="H19" s="264"/>
      <c r="I19" s="268"/>
      <c r="J19" s="264"/>
      <c r="K19" s="268"/>
    </row>
    <row r="20" spans="1:11" s="255" customFormat="1" ht="46.5" customHeight="1">
      <c r="A20" s="257" t="s">
        <v>798</v>
      </c>
      <c r="B20" s="264" t="s">
        <v>799</v>
      </c>
      <c r="C20" s="264" t="s">
        <v>650</v>
      </c>
      <c r="D20" s="266"/>
      <c r="E20" s="266"/>
      <c r="F20" s="266"/>
      <c r="G20" s="265"/>
      <c r="H20" s="264"/>
      <c r="I20" s="271"/>
      <c r="J20" s="264"/>
      <c r="K20" s="271"/>
    </row>
    <row r="21" spans="1:11" s="255" customFormat="1" ht="46.5" customHeight="1">
      <c r="A21" s="257" t="s">
        <v>61</v>
      </c>
      <c r="B21" s="264" t="s">
        <v>800</v>
      </c>
      <c r="C21" s="264" t="s">
        <v>651</v>
      </c>
      <c r="D21" s="266"/>
      <c r="E21" s="266"/>
      <c r="F21" s="266"/>
      <c r="G21" s="267"/>
      <c r="H21" s="264"/>
      <c r="I21" s="268"/>
      <c r="J21" s="264"/>
      <c r="K21" s="268"/>
    </row>
    <row r="22" spans="1:11" s="255" customFormat="1" ht="43.5" customHeight="1">
      <c r="A22" s="257" t="s">
        <v>652</v>
      </c>
      <c r="B22" s="264" t="s">
        <v>801</v>
      </c>
      <c r="C22" s="264" t="s">
        <v>653</v>
      </c>
      <c r="D22" s="266"/>
      <c r="E22" s="266"/>
      <c r="F22" s="266"/>
      <c r="G22" s="267"/>
      <c r="H22" s="264"/>
      <c r="I22" s="268"/>
      <c r="J22" s="264"/>
      <c r="K22" s="268"/>
    </row>
    <row r="23" spans="1:11" s="255" customFormat="1" ht="51">
      <c r="A23" s="257" t="s">
        <v>802</v>
      </c>
      <c r="B23" s="264" t="s">
        <v>803</v>
      </c>
      <c r="C23" s="264" t="s">
        <v>654</v>
      </c>
      <c r="D23" s="266"/>
      <c r="E23" s="266"/>
      <c r="F23" s="266"/>
      <c r="G23" s="267"/>
      <c r="H23" s="264"/>
      <c r="I23" s="268"/>
      <c r="J23" s="264"/>
      <c r="K23" s="268"/>
    </row>
    <row r="24" spans="1:11" s="255" customFormat="1" ht="38.25">
      <c r="A24" s="257" t="s">
        <v>114</v>
      </c>
      <c r="B24" s="264" t="s">
        <v>804</v>
      </c>
      <c r="C24" s="264" t="s">
        <v>655</v>
      </c>
      <c r="D24" s="266"/>
      <c r="E24" s="266"/>
      <c r="F24" s="266"/>
      <c r="G24" s="267"/>
      <c r="H24" s="264"/>
      <c r="I24" s="268"/>
      <c r="J24" s="264"/>
      <c r="K24" s="268"/>
    </row>
    <row r="25" spans="1:11" s="255" customFormat="1" ht="51">
      <c r="A25" s="257" t="s">
        <v>805</v>
      </c>
      <c r="B25" s="264" t="s">
        <v>806</v>
      </c>
      <c r="C25" s="264" t="s">
        <v>656</v>
      </c>
      <c r="D25" s="266"/>
      <c r="E25" s="266"/>
      <c r="F25" s="266"/>
      <c r="G25" s="267"/>
      <c r="H25" s="264"/>
      <c r="I25" s="268"/>
      <c r="J25" s="264"/>
      <c r="K25" s="268"/>
    </row>
    <row r="26" spans="1:11" s="255" customFormat="1" ht="38.25">
      <c r="A26" s="257" t="s">
        <v>115</v>
      </c>
      <c r="B26" s="264" t="s">
        <v>804</v>
      </c>
      <c r="C26" s="264" t="s">
        <v>657</v>
      </c>
      <c r="D26" s="266"/>
      <c r="E26" s="266"/>
      <c r="F26" s="266"/>
      <c r="G26" s="267"/>
      <c r="H26" s="264"/>
      <c r="I26" s="268"/>
      <c r="J26" s="264"/>
      <c r="K26" s="268"/>
    </row>
    <row r="27" spans="1:11" s="255" customFormat="1" ht="38.25">
      <c r="A27" s="257" t="s">
        <v>658</v>
      </c>
      <c r="B27" s="264" t="s">
        <v>807</v>
      </c>
      <c r="C27" s="264" t="s">
        <v>659</v>
      </c>
      <c r="D27" s="266"/>
      <c r="E27" s="266"/>
      <c r="F27" s="266"/>
      <c r="G27" s="267"/>
      <c r="H27" s="264"/>
      <c r="I27" s="268"/>
      <c r="J27" s="264"/>
      <c r="K27" s="268"/>
    </row>
    <row r="28" spans="1:11" s="255" customFormat="1" ht="12.75">
      <c r="A28" s="272"/>
      <c r="B28" s="273"/>
      <c r="C28" s="273"/>
      <c r="D28" s="266"/>
      <c r="E28" s="266"/>
      <c r="F28" s="266"/>
      <c r="G28" s="267"/>
      <c r="H28" s="264"/>
      <c r="I28" s="268"/>
      <c r="J28" s="269"/>
      <c r="K28" s="270"/>
    </row>
    <row r="29" spans="1:11" s="255" customFormat="1" ht="12.75">
      <c r="A29" s="274"/>
      <c r="B29" s="258"/>
      <c r="C29" s="258"/>
      <c r="D29" s="258"/>
      <c r="E29" s="258"/>
      <c r="F29" s="258"/>
      <c r="G29" s="258"/>
      <c r="H29" s="258"/>
      <c r="I29" s="258"/>
      <c r="J29" s="258"/>
      <c r="K29" s="258"/>
    </row>
    <row r="30" spans="1:11" s="255" customFormat="1" ht="12.75">
      <c r="A30" s="608" t="s">
        <v>635</v>
      </c>
      <c r="B30" s="608"/>
      <c r="C30" s="608"/>
      <c r="D30" s="608"/>
      <c r="E30" s="608"/>
      <c r="F30" s="258"/>
      <c r="G30" s="258"/>
      <c r="H30" s="258"/>
      <c r="I30" s="258"/>
      <c r="J30" s="258"/>
      <c r="K30" s="258"/>
    </row>
    <row r="31" spans="1:11" s="255" customFormat="1" ht="8.25" customHeight="1">
      <c r="A31" s="275"/>
      <c r="B31" s="275"/>
      <c r="C31" s="275"/>
      <c r="D31" s="275"/>
      <c r="E31" s="275"/>
      <c r="F31" s="258"/>
      <c r="G31" s="258"/>
      <c r="H31" s="258"/>
      <c r="I31" s="258"/>
      <c r="J31" s="258"/>
      <c r="K31" s="258"/>
    </row>
    <row r="32" spans="1:11" s="255" customFormat="1" ht="12.75">
      <c r="A32" s="164" t="s">
        <v>204</v>
      </c>
      <c r="B32" s="201"/>
      <c r="C32" s="238"/>
      <c r="D32" s="258"/>
      <c r="E32" s="258"/>
      <c r="F32" s="258"/>
      <c r="G32" s="258"/>
      <c r="H32" s="258"/>
      <c r="I32" s="239" t="s">
        <v>205</v>
      </c>
      <c r="J32" s="258"/>
      <c r="K32" s="258"/>
    </row>
    <row r="33" spans="1:11" s="255" customFormat="1" ht="12.75">
      <c r="A33" s="166" t="s">
        <v>206</v>
      </c>
      <c r="B33" s="201"/>
      <c r="C33" s="238"/>
      <c r="D33" s="258"/>
      <c r="E33" s="258"/>
      <c r="F33" s="258"/>
      <c r="G33" s="258"/>
      <c r="H33" s="258"/>
      <c r="I33" s="240" t="s">
        <v>207</v>
      </c>
      <c r="J33" s="258"/>
      <c r="K33" s="258"/>
    </row>
    <row r="34" spans="1:11" s="255" customFormat="1" ht="12.75">
      <c r="A34" s="166"/>
      <c r="B34" s="201"/>
      <c r="C34" s="238"/>
      <c r="D34" s="258"/>
      <c r="E34" s="258"/>
      <c r="F34" s="258"/>
      <c r="G34" s="258"/>
      <c r="H34" s="258"/>
      <c r="I34" s="240"/>
      <c r="J34" s="258"/>
      <c r="K34" s="258"/>
    </row>
    <row r="35" spans="1:11" s="255" customFormat="1" ht="12.75">
      <c r="A35" s="166"/>
      <c r="B35" s="201"/>
      <c r="C35" s="238"/>
      <c r="D35" s="258"/>
      <c r="E35" s="258"/>
      <c r="F35" s="258"/>
      <c r="G35" s="258"/>
      <c r="H35" s="258"/>
      <c r="I35" s="240"/>
      <c r="J35" s="258"/>
      <c r="K35" s="258"/>
    </row>
    <row r="36" spans="1:11" s="255" customFormat="1" ht="12.75">
      <c r="A36" s="166"/>
      <c r="B36" s="201"/>
      <c r="C36" s="238"/>
      <c r="D36" s="258"/>
      <c r="E36" s="258"/>
      <c r="F36" s="258"/>
      <c r="G36" s="258"/>
      <c r="H36" s="258"/>
      <c r="I36" s="240"/>
      <c r="J36" s="258"/>
      <c r="K36" s="258"/>
    </row>
    <row r="37" spans="1:11" s="255" customFormat="1" ht="12.75">
      <c r="A37" s="166"/>
      <c r="B37" s="201"/>
      <c r="C37" s="238"/>
      <c r="D37" s="258"/>
      <c r="E37" s="258"/>
      <c r="F37" s="258"/>
      <c r="G37" s="258"/>
      <c r="H37" s="258"/>
      <c r="I37" s="240"/>
      <c r="J37" s="258"/>
      <c r="K37" s="258"/>
    </row>
    <row r="38" spans="1:11" s="255" customFormat="1" ht="12.75">
      <c r="A38" s="166"/>
      <c r="B38" s="201"/>
      <c r="C38" s="238"/>
      <c r="D38" s="258"/>
      <c r="E38" s="258"/>
      <c r="F38" s="258"/>
      <c r="G38" s="258"/>
      <c r="H38" s="258"/>
      <c r="I38" s="240"/>
      <c r="J38" s="258"/>
      <c r="K38" s="258"/>
    </row>
    <row r="39" spans="1:11">
      <c r="A39" s="201"/>
      <c r="B39" s="201"/>
      <c r="C39" s="238"/>
      <c r="D39" s="256"/>
      <c r="E39" s="256"/>
      <c r="F39" s="256"/>
      <c r="G39" s="256"/>
      <c r="H39" s="256"/>
      <c r="I39" s="238"/>
      <c r="J39" s="256"/>
      <c r="K39" s="256"/>
    </row>
    <row r="40" spans="1:11">
      <c r="A40" s="201"/>
      <c r="B40" s="201"/>
      <c r="C40" s="238"/>
      <c r="D40" s="256"/>
      <c r="E40" s="256"/>
      <c r="F40" s="256"/>
      <c r="G40" s="256"/>
      <c r="H40" s="256"/>
      <c r="I40" s="238"/>
      <c r="J40" s="256"/>
      <c r="K40" s="256"/>
    </row>
    <row r="41" spans="1:11">
      <c r="A41" s="201"/>
      <c r="B41" s="201"/>
      <c r="C41" s="238"/>
      <c r="D41" s="256"/>
      <c r="E41" s="256"/>
      <c r="F41" s="256"/>
      <c r="G41" s="256"/>
      <c r="H41" s="256"/>
      <c r="I41" s="238"/>
      <c r="J41" s="256"/>
      <c r="K41" s="256"/>
    </row>
    <row r="42" spans="1:11">
      <c r="A42" s="201"/>
      <c r="B42" s="201"/>
      <c r="C42" s="238"/>
      <c r="D42" s="256"/>
      <c r="E42" s="256"/>
      <c r="F42" s="256"/>
      <c r="G42" s="256"/>
      <c r="H42" s="256"/>
      <c r="I42" s="238"/>
      <c r="J42" s="256"/>
      <c r="K42" s="256"/>
    </row>
    <row r="43" spans="1:11">
      <c r="A43" s="202"/>
      <c r="B43" s="256"/>
      <c r="C43" s="256"/>
      <c r="D43" s="256"/>
      <c r="E43" s="256"/>
      <c r="F43" s="256"/>
      <c r="G43" s="256"/>
      <c r="H43" s="256"/>
      <c r="I43" s="202"/>
      <c r="J43" s="256"/>
      <c r="K43" s="256"/>
    </row>
    <row r="44" spans="1:11">
      <c r="A44" s="164" t="s">
        <v>615</v>
      </c>
      <c r="B44" s="201"/>
      <c r="C44" s="202"/>
      <c r="D44" s="256"/>
      <c r="E44" s="256"/>
      <c r="F44" s="256"/>
      <c r="G44" s="256"/>
      <c r="H44" s="256"/>
      <c r="I44" s="239" t="s">
        <v>495</v>
      </c>
      <c r="J44" s="256"/>
      <c r="K44" s="256"/>
    </row>
    <row r="45" spans="1:11">
      <c r="A45" s="164" t="s">
        <v>1148</v>
      </c>
      <c r="B45" s="201"/>
      <c r="C45" s="202"/>
      <c r="D45" s="256"/>
      <c r="E45" s="256"/>
      <c r="F45" s="256"/>
      <c r="G45" s="256"/>
      <c r="H45" s="256"/>
      <c r="I45" s="239" t="s">
        <v>660</v>
      </c>
      <c r="J45" s="256"/>
      <c r="K45" s="256"/>
    </row>
    <row r="46" spans="1:11">
      <c r="A46" s="201" t="s">
        <v>614</v>
      </c>
      <c r="B46" s="201"/>
      <c r="C46" s="202"/>
      <c r="D46" s="256"/>
      <c r="E46" s="256"/>
      <c r="F46" s="256"/>
      <c r="G46" s="256"/>
      <c r="H46" s="256"/>
      <c r="I46" s="238" t="s">
        <v>884</v>
      </c>
      <c r="J46" s="256"/>
      <c r="K46" s="256"/>
    </row>
    <row r="47" spans="1:11">
      <c r="A47" s="262"/>
      <c r="B47" s="256"/>
      <c r="C47" s="256"/>
      <c r="D47" s="256"/>
      <c r="E47" s="256"/>
      <c r="F47" s="256"/>
      <c r="G47" s="256"/>
      <c r="H47" s="256"/>
      <c r="I47" s="256"/>
      <c r="J47" s="256"/>
      <c r="K47" s="256"/>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6"/>
  <sheetViews>
    <sheetView tabSelected="1" view="pageBreakPreview" topLeftCell="A29" zoomScale="70" zoomScaleNormal="100" zoomScaleSheetLayoutView="70" workbookViewId="0">
      <selection activeCell="P42" sqref="P42"/>
    </sheetView>
  </sheetViews>
  <sheetFormatPr defaultColWidth="9.140625" defaultRowHeight="15"/>
  <cols>
    <col min="1" max="1" width="8" style="316" customWidth="1"/>
    <col min="2" max="2" width="54" style="316" customWidth="1"/>
    <col min="3" max="3" width="14.140625" style="316" customWidth="1"/>
    <col min="4" max="4" width="27.5703125" style="317" customWidth="1"/>
    <col min="5" max="5" width="27.5703125" style="316" customWidth="1"/>
    <col min="6" max="6" width="21.140625" style="310" bestFit="1" customWidth="1"/>
    <col min="7" max="7" width="16.7109375" style="551" bestFit="1" customWidth="1"/>
    <col min="8" max="9" width="15.7109375" style="551" bestFit="1" customWidth="1"/>
    <col min="10" max="16384" width="9.140625" style="310"/>
  </cols>
  <sheetData>
    <row r="1" spans="1:5" ht="23.25" customHeight="1">
      <c r="A1" s="604" t="s">
        <v>777</v>
      </c>
      <c r="B1" s="604"/>
      <c r="C1" s="604"/>
      <c r="D1" s="604"/>
      <c r="E1" s="604"/>
    </row>
    <row r="2" spans="1:5" ht="64.5" customHeight="1">
      <c r="A2" s="605" t="s">
        <v>811</v>
      </c>
      <c r="B2" s="605"/>
      <c r="C2" s="605"/>
      <c r="D2" s="605"/>
      <c r="E2" s="605"/>
    </row>
    <row r="3" spans="1:5" ht="15" customHeight="1">
      <c r="A3" s="571" t="s">
        <v>629</v>
      </c>
      <c r="B3" s="571"/>
      <c r="C3" s="571"/>
      <c r="D3" s="571"/>
      <c r="E3" s="571"/>
    </row>
    <row r="4" spans="1:5">
      <c r="A4" s="571"/>
      <c r="B4" s="571"/>
      <c r="C4" s="571"/>
      <c r="D4" s="571"/>
      <c r="E4" s="571"/>
    </row>
    <row r="5" spans="1:5">
      <c r="A5" s="572" t="str">
        <f>BCThuNhap_06203!A5</f>
        <v>Quý III năm 2026 / Quarter III 2026</v>
      </c>
      <c r="B5" s="572"/>
      <c r="C5" s="572"/>
      <c r="D5" s="572"/>
      <c r="E5" s="572"/>
    </row>
    <row r="6" spans="1:5">
      <c r="A6" s="253"/>
      <c r="B6" s="253"/>
      <c r="C6" s="253"/>
      <c r="D6" s="253"/>
      <c r="E6" s="253"/>
    </row>
    <row r="7" spans="1:5" ht="15" customHeight="1">
      <c r="A7" s="599" t="s">
        <v>435</v>
      </c>
      <c r="B7" s="599"/>
      <c r="C7" s="585" t="s">
        <v>496</v>
      </c>
      <c r="D7" s="585"/>
      <c r="E7" s="585"/>
    </row>
    <row r="8" spans="1:5" ht="15" customHeight="1">
      <c r="A8" s="600" t="s">
        <v>434</v>
      </c>
      <c r="B8" s="600"/>
      <c r="C8" s="588" t="s">
        <v>497</v>
      </c>
      <c r="D8" s="588"/>
      <c r="E8" s="588"/>
    </row>
    <row r="9" spans="1:5" ht="15" customHeight="1">
      <c r="A9" s="599" t="s">
        <v>500</v>
      </c>
      <c r="B9" s="599"/>
      <c r="C9" s="585" t="s">
        <v>605</v>
      </c>
      <c r="D9" s="585"/>
      <c r="E9" s="585"/>
    </row>
    <row r="10" spans="1:5" ht="15" customHeight="1">
      <c r="A10" s="602" t="s">
        <v>597</v>
      </c>
      <c r="B10" s="602"/>
      <c r="C10" s="588" t="s">
        <v>526</v>
      </c>
      <c r="D10" s="588"/>
      <c r="E10" s="588"/>
    </row>
    <row r="11" spans="1:5" ht="15" customHeight="1">
      <c r="A11" s="599" t="s">
        <v>502</v>
      </c>
      <c r="B11" s="599"/>
      <c r="C11" s="585" t="s">
        <v>608</v>
      </c>
      <c r="D11" s="585"/>
      <c r="E11" s="585"/>
    </row>
    <row r="12" spans="1:5" ht="15" customHeight="1">
      <c r="A12" s="603" t="s">
        <v>503</v>
      </c>
      <c r="B12" s="603"/>
      <c r="C12" s="588" t="s">
        <v>609</v>
      </c>
      <c r="D12" s="588"/>
      <c r="E12" s="588"/>
    </row>
    <row r="13" spans="1:5" ht="15" customHeight="1">
      <c r="A13" s="601" t="s">
        <v>155</v>
      </c>
      <c r="B13" s="601"/>
      <c r="C13" s="585" t="str">
        <f>BCThuNhap_06203!B13</f>
        <v>Ngày 12 tháng 10 năm 2026</v>
      </c>
      <c r="D13" s="585"/>
      <c r="E13" s="585"/>
    </row>
    <row r="14" spans="1:5">
      <c r="A14" s="598" t="s">
        <v>156</v>
      </c>
      <c r="B14" s="598"/>
      <c r="C14" s="568">
        <f>BCThuNhap_06203!B14</f>
        <v>46307</v>
      </c>
      <c r="D14" s="568"/>
      <c r="E14" s="568"/>
    </row>
    <row r="15" spans="1:5">
      <c r="A15" s="470" t="s">
        <v>813</v>
      </c>
      <c r="B15" s="471" t="s">
        <v>814</v>
      </c>
      <c r="C15" s="277"/>
      <c r="D15" s="277"/>
      <c r="E15" s="277"/>
    </row>
    <row r="16" spans="1:5">
      <c r="A16" s="396" t="s">
        <v>116</v>
      </c>
      <c r="B16" s="397" t="s">
        <v>594</v>
      </c>
      <c r="C16" s="393"/>
      <c r="D16" s="418"/>
      <c r="E16" s="393"/>
    </row>
    <row r="17" spans="1:9" s="313" customFormat="1" ht="39" customHeight="1">
      <c r="A17" s="419" t="s">
        <v>346</v>
      </c>
      <c r="B17" s="419" t="s">
        <v>368</v>
      </c>
      <c r="C17" s="419" t="s">
        <v>369</v>
      </c>
      <c r="D17" s="546" t="str">
        <f>BCKetQuaHoatDong_06028!D17</f>
        <v>Quý III năm 2026
Quarter III 2026</v>
      </c>
      <c r="E17" s="546" t="s">
        <v>1170</v>
      </c>
      <c r="F17" s="108"/>
      <c r="G17" s="547"/>
      <c r="H17" s="547"/>
      <c r="I17" s="547"/>
    </row>
    <row r="18" spans="1:9" s="313" customFormat="1" ht="30" customHeight="1">
      <c r="A18" s="252" t="s">
        <v>51</v>
      </c>
      <c r="B18" s="420" t="s">
        <v>370</v>
      </c>
      <c r="C18" s="421" t="s">
        <v>118</v>
      </c>
      <c r="D18" s="422"/>
      <c r="E18" s="422"/>
      <c r="F18" s="547"/>
      <c r="G18" s="547"/>
      <c r="H18" s="547"/>
      <c r="I18" s="547"/>
    </row>
    <row r="19" spans="1:9" s="313" customFormat="1" ht="76.5" customHeight="1">
      <c r="A19" s="391">
        <v>1</v>
      </c>
      <c r="B19" s="423" t="s">
        <v>788</v>
      </c>
      <c r="C19" s="424" t="s">
        <v>119</v>
      </c>
      <c r="D19" s="425">
        <v>1.2110261321578341E-2</v>
      </c>
      <c r="E19" s="425">
        <v>1.1964188476519214E-2</v>
      </c>
      <c r="F19" s="109"/>
      <c r="G19" s="547"/>
      <c r="H19" s="547"/>
      <c r="I19" s="547"/>
    </row>
    <row r="20" spans="1:9" s="313" customFormat="1" ht="63.75" customHeight="1">
      <c r="A20" s="391">
        <v>2</v>
      </c>
      <c r="B20" s="423" t="s">
        <v>789</v>
      </c>
      <c r="C20" s="424" t="s">
        <v>120</v>
      </c>
      <c r="D20" s="425">
        <v>2.7882965797014179E-3</v>
      </c>
      <c r="E20" s="425">
        <v>3.0522599740896955E-3</v>
      </c>
      <c r="F20" s="109"/>
      <c r="G20" s="547"/>
      <c r="H20" s="547"/>
      <c r="I20" s="547"/>
    </row>
    <row r="21" spans="1:9" s="313" customFormat="1" ht="75" customHeight="1">
      <c r="A21" s="391">
        <v>3</v>
      </c>
      <c r="B21" s="423" t="s">
        <v>790</v>
      </c>
      <c r="C21" s="424" t="s">
        <v>121</v>
      </c>
      <c r="D21" s="425">
        <v>2.2899438803681421E-3</v>
      </c>
      <c r="E21" s="425">
        <v>2.2398945434339971E-3</v>
      </c>
      <c r="F21" s="109"/>
      <c r="G21" s="547"/>
      <c r="H21" s="547"/>
      <c r="I21" s="547"/>
    </row>
    <row r="22" spans="1:9" s="313" customFormat="1" ht="48" customHeight="1">
      <c r="A22" s="391">
        <v>4</v>
      </c>
      <c r="B22" s="423" t="s">
        <v>371</v>
      </c>
      <c r="C22" s="424" t="s">
        <v>122</v>
      </c>
      <c r="D22" s="425">
        <v>7.773617747919569E-4</v>
      </c>
      <c r="E22" s="425">
        <v>7.5210673683351293E-4</v>
      </c>
      <c r="F22" s="109"/>
      <c r="G22" s="547"/>
      <c r="H22" s="547"/>
      <c r="I22" s="547"/>
    </row>
    <row r="23" spans="1:9" s="313" customFormat="1" ht="87" customHeight="1">
      <c r="A23" s="391">
        <v>5</v>
      </c>
      <c r="B23" s="423" t="s">
        <v>372</v>
      </c>
      <c r="C23" s="424" t="s">
        <v>123</v>
      </c>
      <c r="D23" s="425">
        <v>1.1565373133172437E-3</v>
      </c>
      <c r="E23" s="425">
        <v>1.810015792673937E-3</v>
      </c>
      <c r="F23" s="109"/>
      <c r="G23" s="547"/>
      <c r="H23" s="547"/>
      <c r="I23" s="547"/>
    </row>
    <row r="24" spans="1:9" s="313" customFormat="1" ht="48" customHeight="1">
      <c r="A24" s="391">
        <v>6</v>
      </c>
      <c r="B24" s="423" t="s">
        <v>791</v>
      </c>
      <c r="C24" s="424" t="s">
        <v>124</v>
      </c>
      <c r="D24" s="426">
        <v>2.2894216549396041E-2</v>
      </c>
      <c r="E24" s="426">
        <v>2.5031131186410115E-2</v>
      </c>
      <c r="F24" s="109"/>
      <c r="G24" s="547"/>
      <c r="H24" s="547"/>
      <c r="I24" s="547"/>
    </row>
    <row r="25" spans="1:9" s="314" customFormat="1" ht="83.25" customHeight="1">
      <c r="A25" s="388">
        <v>7</v>
      </c>
      <c r="B25" s="427" t="s">
        <v>792</v>
      </c>
      <c r="C25" s="428" t="s">
        <v>125</v>
      </c>
      <c r="D25" s="426">
        <v>1.2227699230172906</v>
      </c>
      <c r="E25" s="426">
        <v>1.7442331066262682</v>
      </c>
      <c r="F25" s="543"/>
      <c r="G25" s="552"/>
      <c r="H25" s="552"/>
      <c r="I25" s="552"/>
    </row>
    <row r="26" spans="1:9" s="313" customFormat="1" ht="39" customHeight="1">
      <c r="A26" s="252" t="s">
        <v>61</v>
      </c>
      <c r="B26" s="429" t="s">
        <v>373</v>
      </c>
      <c r="C26" s="421" t="s">
        <v>126</v>
      </c>
      <c r="D26" s="387"/>
      <c r="E26" s="387"/>
      <c r="G26" s="547"/>
      <c r="H26" s="547"/>
      <c r="I26" s="547"/>
    </row>
    <row r="27" spans="1:9" s="313" customFormat="1" ht="45.75" customHeight="1">
      <c r="A27" s="619">
        <v>1</v>
      </c>
      <c r="B27" s="423" t="s">
        <v>374</v>
      </c>
      <c r="C27" s="424" t="s">
        <v>127</v>
      </c>
      <c r="D27" s="245">
        <v>73584666152</v>
      </c>
      <c r="E27" s="132">
        <v>73478524152</v>
      </c>
      <c r="G27" s="547"/>
      <c r="H27" s="547"/>
      <c r="I27" s="547"/>
    </row>
    <row r="28" spans="1:9" s="313" customFormat="1" ht="45.75" customHeight="1">
      <c r="A28" s="619"/>
      <c r="B28" s="423" t="s">
        <v>375</v>
      </c>
      <c r="C28" s="424" t="s">
        <v>128</v>
      </c>
      <c r="D28" s="434">
        <v>73584666152</v>
      </c>
      <c r="E28" s="132">
        <v>73478524152</v>
      </c>
      <c r="F28" s="456"/>
      <c r="G28" s="547"/>
      <c r="H28" s="547"/>
      <c r="I28" s="547"/>
    </row>
    <row r="29" spans="1:9" s="313" customFormat="1" ht="48" customHeight="1">
      <c r="A29" s="619"/>
      <c r="B29" s="423" t="s">
        <v>376</v>
      </c>
      <c r="C29" s="424" t="s">
        <v>129</v>
      </c>
      <c r="D29" s="435">
        <v>7358466.6100000003</v>
      </c>
      <c r="E29" s="133">
        <v>7347852.4100000001</v>
      </c>
      <c r="F29" s="456"/>
      <c r="G29" s="547"/>
      <c r="H29" s="547"/>
      <c r="I29" s="547"/>
    </row>
    <row r="30" spans="1:9" s="313" customFormat="1" ht="56.25" customHeight="1">
      <c r="A30" s="619">
        <v>2</v>
      </c>
      <c r="B30" s="423" t="s">
        <v>377</v>
      </c>
      <c r="C30" s="424" t="s">
        <v>130</v>
      </c>
      <c r="D30" s="134">
        <v>-572484900.00000024</v>
      </c>
      <c r="E30" s="244">
        <v>106141999.99999997</v>
      </c>
      <c r="G30" s="547"/>
      <c r="H30" s="547"/>
      <c r="I30" s="547"/>
    </row>
    <row r="31" spans="1:9" s="313" customFormat="1" ht="48" customHeight="1">
      <c r="A31" s="619"/>
      <c r="B31" s="423" t="s">
        <v>619</v>
      </c>
      <c r="C31" s="424" t="s">
        <v>620</v>
      </c>
      <c r="D31" s="135">
        <v>-57248.49000000002</v>
      </c>
      <c r="E31" s="133">
        <v>10614.199999999997</v>
      </c>
      <c r="G31" s="547"/>
      <c r="H31" s="547"/>
      <c r="I31" s="547"/>
    </row>
    <row r="32" spans="1:9" s="313" customFormat="1" ht="48" customHeight="1">
      <c r="A32" s="619"/>
      <c r="B32" s="423" t="s">
        <v>621</v>
      </c>
      <c r="C32" s="424" t="s">
        <v>622</v>
      </c>
      <c r="D32" s="244">
        <v>-572484900.00000024</v>
      </c>
      <c r="E32" s="244">
        <v>106141999.99999988</v>
      </c>
      <c r="G32" s="547"/>
      <c r="H32" s="547"/>
      <c r="I32" s="547"/>
    </row>
    <row r="33" spans="1:9" s="313" customFormat="1" ht="39" customHeight="1">
      <c r="A33" s="619"/>
      <c r="B33" s="423" t="s">
        <v>378</v>
      </c>
      <c r="C33" s="424" t="s">
        <v>131</v>
      </c>
      <c r="D33" s="136">
        <v>131173.28</v>
      </c>
      <c r="E33" s="136">
        <v>107031.24</v>
      </c>
      <c r="F33" s="543"/>
      <c r="G33" s="108"/>
      <c r="H33" s="108"/>
      <c r="I33" s="547"/>
    </row>
    <row r="34" spans="1:9" s="313" customFormat="1" ht="39" customHeight="1">
      <c r="A34" s="619"/>
      <c r="B34" s="423" t="s">
        <v>379</v>
      </c>
      <c r="C34" s="424" t="s">
        <v>132</v>
      </c>
      <c r="D34" s="245">
        <v>1311732800</v>
      </c>
      <c r="E34" s="245">
        <v>1070312400</v>
      </c>
      <c r="G34" s="108"/>
      <c r="H34" s="547"/>
      <c r="I34" s="547"/>
    </row>
    <row r="35" spans="1:9" s="313" customFormat="1" ht="39" customHeight="1">
      <c r="A35" s="619"/>
      <c r="B35" s="423" t="s">
        <v>380</v>
      </c>
      <c r="C35" s="424" t="s">
        <v>133</v>
      </c>
      <c r="D35" s="136">
        <v>-188421.77000000002</v>
      </c>
      <c r="E35" s="136">
        <v>-96417.040000000008</v>
      </c>
      <c r="F35" s="543"/>
      <c r="G35" s="108"/>
      <c r="H35" s="108"/>
      <c r="I35" s="547"/>
    </row>
    <row r="36" spans="1:9" s="313" customFormat="1" ht="48" customHeight="1">
      <c r="A36" s="619"/>
      <c r="B36" s="423" t="s">
        <v>381</v>
      </c>
      <c r="C36" s="424" t="s">
        <v>134</v>
      </c>
      <c r="D36" s="244">
        <v>-1884217700.0000002</v>
      </c>
      <c r="E36" s="244">
        <v>-964170400.00000012</v>
      </c>
      <c r="G36" s="547"/>
      <c r="H36" s="547"/>
      <c r="I36" s="547"/>
    </row>
    <row r="37" spans="1:9" s="313" customFormat="1" ht="48" customHeight="1">
      <c r="A37" s="619">
        <v>3</v>
      </c>
      <c r="B37" s="423" t="s">
        <v>382</v>
      </c>
      <c r="C37" s="424" t="s">
        <v>135</v>
      </c>
      <c r="D37" s="244">
        <v>73012181252</v>
      </c>
      <c r="E37" s="244">
        <v>73584666152</v>
      </c>
      <c r="F37" s="315">
        <f>+D37-BCTinhHinhTaiChinh_06105!D74</f>
        <v>0</v>
      </c>
      <c r="G37" s="547"/>
      <c r="H37" s="547"/>
      <c r="I37" s="547"/>
    </row>
    <row r="38" spans="1:9" s="313" customFormat="1" ht="48" customHeight="1">
      <c r="A38" s="619"/>
      <c r="B38" s="423" t="s">
        <v>383</v>
      </c>
      <c r="C38" s="424" t="s">
        <v>136</v>
      </c>
      <c r="D38" s="244">
        <v>73012181252</v>
      </c>
      <c r="E38" s="244">
        <v>73584666152</v>
      </c>
      <c r="G38" s="547"/>
      <c r="H38" s="547"/>
      <c r="I38" s="547"/>
    </row>
    <row r="39" spans="1:9" s="313" customFormat="1" ht="48" customHeight="1">
      <c r="A39" s="619"/>
      <c r="B39" s="423" t="s">
        <v>384</v>
      </c>
      <c r="C39" s="424" t="s">
        <v>137</v>
      </c>
      <c r="D39" s="133">
        <v>7301218.1200000001</v>
      </c>
      <c r="E39" s="133">
        <v>7358466.6100000003</v>
      </c>
      <c r="F39" s="315">
        <f>+D39-BCTinhHinhTaiChinh_06105!D87</f>
        <v>0</v>
      </c>
      <c r="G39" s="547"/>
      <c r="H39" s="547"/>
      <c r="I39" s="547"/>
    </row>
    <row r="40" spans="1:9" s="313" customFormat="1" ht="63.75" customHeight="1">
      <c r="A40" s="391">
        <v>4</v>
      </c>
      <c r="B40" s="423" t="s">
        <v>385</v>
      </c>
      <c r="C40" s="424" t="s">
        <v>138</v>
      </c>
      <c r="D40" s="472">
        <v>0.74429999999999996</v>
      </c>
      <c r="E40" s="430">
        <v>0.73929823539689876</v>
      </c>
      <c r="G40" s="547"/>
      <c r="H40" s="547"/>
      <c r="I40" s="547"/>
    </row>
    <row r="41" spans="1:9" s="313" customFormat="1" ht="39" customHeight="1">
      <c r="A41" s="391">
        <v>5</v>
      </c>
      <c r="B41" s="423" t="s">
        <v>386</v>
      </c>
      <c r="C41" s="424" t="s">
        <v>139</v>
      </c>
      <c r="D41" s="137">
        <v>0.86180000000000001</v>
      </c>
      <c r="E41" s="137">
        <v>0.85970000000000002</v>
      </c>
      <c r="F41" s="473"/>
      <c r="G41" s="547"/>
      <c r="H41" s="547"/>
      <c r="I41" s="547"/>
    </row>
    <row r="42" spans="1:9" s="313" customFormat="1" ht="39" customHeight="1">
      <c r="A42" s="391">
        <v>6</v>
      </c>
      <c r="B42" s="423" t="s">
        <v>387</v>
      </c>
      <c r="C42" s="424" t="s">
        <v>140</v>
      </c>
      <c r="D42" s="137">
        <v>7.3250503027020896E-3</v>
      </c>
      <c r="E42" s="137">
        <v>9.4000000000000004E-3</v>
      </c>
      <c r="F42" s="476"/>
      <c r="G42" s="547"/>
      <c r="H42" s="547"/>
      <c r="I42" s="547"/>
    </row>
    <row r="43" spans="1:9" s="313" customFormat="1" ht="39" customHeight="1">
      <c r="A43" s="391">
        <v>7</v>
      </c>
      <c r="B43" s="423" t="s">
        <v>389</v>
      </c>
      <c r="C43" s="424" t="s">
        <v>142</v>
      </c>
      <c r="D43" s="136">
        <v>21242.47</v>
      </c>
      <c r="E43" s="133">
        <v>21632.68</v>
      </c>
      <c r="G43" s="547"/>
      <c r="H43" s="547"/>
      <c r="I43" s="547"/>
    </row>
    <row r="44" spans="1:9" s="313" customFormat="1" ht="39" customHeight="1">
      <c r="A44" s="391">
        <v>8</v>
      </c>
      <c r="B44" s="423" t="s">
        <v>388</v>
      </c>
      <c r="C44" s="424" t="s">
        <v>141</v>
      </c>
      <c r="D44" s="245">
        <v>1249</v>
      </c>
      <c r="E44" s="245">
        <v>1178</v>
      </c>
      <c r="G44" s="547"/>
      <c r="H44" s="547"/>
      <c r="I44" s="547"/>
    </row>
    <row r="45" spans="1:9" s="313" customFormat="1" ht="12.75">
      <c r="A45" s="400"/>
      <c r="B45" s="400"/>
      <c r="C45" s="400"/>
      <c r="D45" s="431"/>
      <c r="E45" s="400"/>
      <c r="G45" s="547"/>
      <c r="H45" s="547"/>
      <c r="I45" s="547"/>
    </row>
    <row r="46" spans="1:9" s="313" customFormat="1" ht="12.75">
      <c r="A46" s="557" t="s">
        <v>595</v>
      </c>
      <c r="B46" s="558"/>
      <c r="C46" s="110"/>
      <c r="D46" s="432"/>
      <c r="E46" s="433"/>
      <c r="G46" s="547"/>
      <c r="H46" s="547"/>
      <c r="I46" s="547"/>
    </row>
    <row r="47" spans="1:9" s="313" customFormat="1" ht="63" customHeight="1">
      <c r="A47" s="111"/>
      <c r="B47" s="618" t="s">
        <v>1184</v>
      </c>
      <c r="C47" s="618"/>
      <c r="D47" s="618"/>
      <c r="E47" s="618"/>
      <c r="G47" s="547"/>
      <c r="H47" s="547"/>
      <c r="I47" s="547"/>
    </row>
    <row r="48" spans="1:9" s="313" customFormat="1" ht="6.75" customHeight="1">
      <c r="A48" s="400"/>
      <c r="B48" s="400"/>
      <c r="C48" s="400"/>
      <c r="D48" s="431"/>
      <c r="E48" s="400"/>
      <c r="G48" s="547"/>
      <c r="H48" s="547"/>
      <c r="I48" s="547"/>
    </row>
    <row r="49" spans="1:9" s="313" customFormat="1" ht="12.75">
      <c r="A49" s="164" t="s">
        <v>204</v>
      </c>
      <c r="B49" s="201"/>
      <c r="C49" s="238"/>
      <c r="D49" s="112" t="s">
        <v>205</v>
      </c>
      <c r="E49" s="400"/>
      <c r="G49" s="547"/>
      <c r="H49" s="547"/>
      <c r="I49" s="547"/>
    </row>
    <row r="50" spans="1:9" s="313" customFormat="1" ht="12.75">
      <c r="A50" s="166" t="s">
        <v>206</v>
      </c>
      <c r="B50" s="201"/>
      <c r="C50" s="238"/>
      <c r="D50" s="113" t="s">
        <v>207</v>
      </c>
      <c r="E50" s="400"/>
      <c r="G50" s="547"/>
      <c r="H50" s="547"/>
      <c r="I50" s="547"/>
    </row>
    <row r="51" spans="1:9" s="313" customFormat="1" ht="12.75">
      <c r="A51" s="166"/>
      <c r="B51" s="201"/>
      <c r="C51" s="238"/>
      <c r="D51" s="113"/>
      <c r="E51" s="400"/>
      <c r="G51" s="547"/>
      <c r="H51" s="547"/>
      <c r="I51" s="547"/>
    </row>
    <row r="52" spans="1:9" s="313" customFormat="1" ht="12.75">
      <c r="A52" s="166"/>
      <c r="B52" s="201"/>
      <c r="C52" s="238"/>
      <c r="D52" s="113"/>
      <c r="E52" s="400"/>
      <c r="G52" s="547"/>
      <c r="H52" s="547"/>
      <c r="I52" s="547"/>
    </row>
    <row r="53" spans="1:9" s="313" customFormat="1" ht="12.75">
      <c r="A53" s="166"/>
      <c r="B53" s="201"/>
      <c r="C53" s="238"/>
      <c r="D53" s="113"/>
      <c r="E53" s="400"/>
      <c r="G53" s="547"/>
      <c r="H53" s="547"/>
      <c r="I53" s="547"/>
    </row>
    <row r="54" spans="1:9" s="313" customFormat="1" ht="12.75">
      <c r="A54" s="166"/>
      <c r="B54" s="201"/>
      <c r="C54" s="238"/>
      <c r="D54" s="113"/>
      <c r="E54" s="400"/>
      <c r="G54" s="547"/>
      <c r="H54" s="547"/>
      <c r="I54" s="547"/>
    </row>
    <row r="55" spans="1:9" s="313" customFormat="1" ht="12.75">
      <c r="A55" s="166"/>
      <c r="B55" s="201"/>
      <c r="C55" s="238"/>
      <c r="D55" s="113"/>
      <c r="E55" s="400"/>
      <c r="G55" s="547"/>
      <c r="H55" s="547"/>
      <c r="I55" s="547"/>
    </row>
    <row r="56" spans="1:9" s="313" customFormat="1" ht="12.75">
      <c r="A56" s="166"/>
      <c r="B56" s="201"/>
      <c r="C56" s="238"/>
      <c r="D56" s="113"/>
      <c r="E56" s="400"/>
      <c r="G56" s="547"/>
      <c r="H56" s="547"/>
      <c r="I56" s="547"/>
    </row>
    <row r="57" spans="1:9" s="313" customFormat="1" ht="12.75">
      <c r="A57" s="201"/>
      <c r="B57" s="201"/>
      <c r="C57" s="238"/>
      <c r="D57" s="114"/>
      <c r="E57" s="400"/>
      <c r="G57" s="547"/>
      <c r="H57" s="547"/>
      <c r="I57" s="547"/>
    </row>
    <row r="58" spans="1:9" s="313" customFormat="1" ht="12.75">
      <c r="A58" s="201"/>
      <c r="B58" s="201"/>
      <c r="C58" s="238"/>
      <c r="D58" s="114"/>
      <c r="E58" s="400"/>
      <c r="G58" s="547"/>
      <c r="H58" s="547"/>
      <c r="I58" s="547"/>
    </row>
    <row r="59" spans="1:9" s="313" customFormat="1" ht="12.75">
      <c r="A59" s="201"/>
      <c r="B59" s="201"/>
      <c r="C59" s="238"/>
      <c r="D59" s="114"/>
      <c r="E59" s="400"/>
      <c r="G59" s="547"/>
      <c r="H59" s="547"/>
      <c r="I59" s="547"/>
    </row>
    <row r="60" spans="1:9" s="313" customFormat="1" ht="12.75">
      <c r="A60" s="201"/>
      <c r="B60" s="201"/>
      <c r="C60" s="238"/>
      <c r="D60" s="114"/>
      <c r="E60" s="400"/>
      <c r="G60" s="547"/>
      <c r="H60" s="547"/>
      <c r="I60" s="547"/>
    </row>
    <row r="61" spans="1:9" s="313" customFormat="1" ht="12.75">
      <c r="A61" s="201"/>
      <c r="B61" s="201"/>
      <c r="C61" s="238"/>
      <c r="D61" s="541"/>
      <c r="E61" s="202"/>
      <c r="G61" s="547"/>
      <c r="H61" s="547"/>
      <c r="I61" s="547"/>
    </row>
    <row r="62" spans="1:9" s="313" customFormat="1" ht="12.75">
      <c r="A62" s="164" t="s">
        <v>615</v>
      </c>
      <c r="B62" s="201"/>
      <c r="C62" s="202"/>
      <c r="D62" s="112" t="s">
        <v>495</v>
      </c>
      <c r="E62" s="400"/>
      <c r="G62" s="547"/>
      <c r="H62" s="547"/>
      <c r="I62" s="547"/>
    </row>
    <row r="63" spans="1:9" s="313" customFormat="1" ht="12.75">
      <c r="A63" s="164" t="s">
        <v>1148</v>
      </c>
      <c r="B63" s="201"/>
      <c r="C63" s="202"/>
      <c r="D63" s="112" t="s">
        <v>660</v>
      </c>
      <c r="E63" s="400"/>
      <c r="G63" s="547"/>
      <c r="H63" s="547"/>
      <c r="I63" s="547"/>
    </row>
    <row r="64" spans="1:9" s="313" customFormat="1" ht="12.75">
      <c r="A64" s="201" t="s">
        <v>614</v>
      </c>
      <c r="B64" s="201"/>
      <c r="C64" s="202"/>
      <c r="D64" s="114" t="s">
        <v>884</v>
      </c>
      <c r="E64" s="400"/>
      <c r="G64" s="547"/>
      <c r="H64" s="547"/>
      <c r="I64" s="547"/>
    </row>
    <row r="65" spans="1:5">
      <c r="A65" s="311"/>
      <c r="B65" s="311"/>
      <c r="C65" s="311"/>
      <c r="D65" s="312"/>
      <c r="E65" s="311"/>
    </row>
    <row r="66" spans="1:5">
      <c r="A66" s="311"/>
      <c r="B66" s="311"/>
      <c r="C66" s="311"/>
      <c r="D66" s="312"/>
      <c r="E66" s="311"/>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7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E63"/>
  <sheetViews>
    <sheetView topLeftCell="A49" workbookViewId="0">
      <selection activeCell="B63" sqref="B63"/>
    </sheetView>
  </sheetViews>
  <sheetFormatPr defaultRowHeight="12.75"/>
  <cols>
    <col min="2" max="2" width="18.7109375" bestFit="1" customWidth="1"/>
    <col min="5" max="5" width="18.7109375" bestFit="1" customWidth="1"/>
  </cols>
  <sheetData>
    <row r="1" spans="2:5">
      <c r="B1" s="549">
        <v>155555708609</v>
      </c>
      <c r="E1" s="549">
        <v>123973113747</v>
      </c>
    </row>
    <row r="2" spans="2:5">
      <c r="B2" s="549">
        <v>155552986029</v>
      </c>
      <c r="E2" s="549">
        <v>124046945711</v>
      </c>
    </row>
    <row r="3" spans="2:5">
      <c r="B3" s="549">
        <v>155085383693</v>
      </c>
      <c r="E3" s="549">
        <v>122539846376</v>
      </c>
    </row>
    <row r="4" spans="2:5">
      <c r="B4" s="549">
        <v>156124882926</v>
      </c>
      <c r="E4" s="549">
        <v>121675988948</v>
      </c>
    </row>
    <row r="5" spans="2:5">
      <c r="B5" s="549">
        <v>157910120071</v>
      </c>
      <c r="E5" s="549">
        <v>121836245728</v>
      </c>
    </row>
    <row r="6" spans="2:5">
      <c r="B6" s="549">
        <v>157582455940</v>
      </c>
      <c r="E6" s="549">
        <v>121886933925</v>
      </c>
    </row>
    <row r="7" spans="2:5">
      <c r="B7" s="549">
        <v>158064562745</v>
      </c>
      <c r="E7" s="549">
        <v>121728465863</v>
      </c>
    </row>
    <row r="8" spans="2:5">
      <c r="B8" s="549">
        <v>160299582548</v>
      </c>
      <c r="E8" s="549">
        <v>120679092542</v>
      </c>
    </row>
    <row r="9" spans="2:5">
      <c r="B9" s="549">
        <v>160915755347</v>
      </c>
      <c r="E9" s="549">
        <v>121158920738</v>
      </c>
    </row>
    <row r="10" spans="2:5">
      <c r="B10" s="549">
        <v>162087038274</v>
      </c>
      <c r="E10" s="549">
        <v>120597260851</v>
      </c>
    </row>
    <row r="11" spans="2:5">
      <c r="B11" s="549">
        <v>162151199766</v>
      </c>
      <c r="E11" s="549">
        <v>120965371791</v>
      </c>
    </row>
    <row r="12" spans="2:5">
      <c r="B12" s="549">
        <v>163148105783</v>
      </c>
      <c r="E12" s="549">
        <v>121252043652</v>
      </c>
    </row>
    <row r="13" spans="2:5">
      <c r="B13" s="549">
        <v>163591357337</v>
      </c>
      <c r="E13" s="549">
        <v>122184382001</v>
      </c>
    </row>
    <row r="14" spans="2:5">
      <c r="B14" s="549">
        <v>163237130276</v>
      </c>
      <c r="E14" s="549">
        <v>122472706698</v>
      </c>
    </row>
    <row r="15" spans="2:5">
      <c r="B15" s="549">
        <v>163500167282</v>
      </c>
      <c r="E15" s="549">
        <v>122102480140</v>
      </c>
    </row>
    <row r="16" spans="2:5">
      <c r="B16" s="549">
        <v>163755955359</v>
      </c>
      <c r="E16" s="549">
        <v>121889765529</v>
      </c>
    </row>
    <row r="17" spans="2:5">
      <c r="B17" s="549">
        <v>161867847518</v>
      </c>
      <c r="E17" s="549">
        <v>123462976740</v>
      </c>
    </row>
    <row r="18" spans="2:5">
      <c r="B18" s="549">
        <v>159793323188</v>
      </c>
      <c r="E18" s="549">
        <v>123653409826</v>
      </c>
    </row>
    <row r="19" spans="2:5">
      <c r="B19" s="549">
        <v>161011026818</v>
      </c>
      <c r="E19" s="549">
        <v>123651028828</v>
      </c>
    </row>
    <row r="20" spans="2:5">
      <c r="B20" s="549">
        <v>161662413778</v>
      </c>
      <c r="E20" s="549">
        <v>123645843808</v>
      </c>
    </row>
    <row r="21" spans="2:5">
      <c r="B21" s="549">
        <v>162800733866</v>
      </c>
      <c r="E21" s="549">
        <v>122048611979</v>
      </c>
    </row>
    <row r="22" spans="2:5">
      <c r="B22" s="549">
        <v>164764940939</v>
      </c>
      <c r="E22" s="549">
        <v>123066315308</v>
      </c>
    </row>
    <row r="23" spans="2:5">
      <c r="B23" s="549">
        <v>164763872288</v>
      </c>
      <c r="E23" s="549">
        <v>122926143185</v>
      </c>
    </row>
    <row r="24" spans="2:5">
      <c r="B24" s="549">
        <v>165998540478</v>
      </c>
      <c r="E24" s="549">
        <v>123116104817</v>
      </c>
    </row>
    <row r="25" spans="2:5">
      <c r="B25" s="549">
        <v>167033655901</v>
      </c>
      <c r="E25" s="549">
        <v>123488045611</v>
      </c>
    </row>
    <row r="26" spans="2:5">
      <c r="B26" s="549">
        <v>167441939369</v>
      </c>
      <c r="E26" s="549">
        <v>122478939742</v>
      </c>
    </row>
    <row r="27" spans="2:5">
      <c r="B27" s="549">
        <v>164619101162</v>
      </c>
      <c r="E27" s="549">
        <v>123047327722</v>
      </c>
    </row>
    <row r="28" spans="2:5">
      <c r="B28" s="549">
        <v>160537064904</v>
      </c>
      <c r="E28" s="549">
        <v>122194851107</v>
      </c>
    </row>
    <row r="29" spans="2:5">
      <c r="B29" s="549">
        <v>160455083400</v>
      </c>
      <c r="E29" s="549">
        <v>122367599539</v>
      </c>
    </row>
    <row r="30" spans="2:5">
      <c r="B30" s="549">
        <v>159133216006</v>
      </c>
      <c r="E30" s="549">
        <v>122608095379</v>
      </c>
    </row>
    <row r="31" spans="2:5">
      <c r="B31" s="549">
        <v>161034816209</v>
      </c>
      <c r="E31" s="549">
        <v>122134007869</v>
      </c>
    </row>
    <row r="32" spans="2:5">
      <c r="B32" s="549">
        <v>161377017647</v>
      </c>
      <c r="E32" s="549">
        <v>122521247593</v>
      </c>
    </row>
    <row r="33" spans="2:5">
      <c r="B33" s="549">
        <v>161862289501</v>
      </c>
      <c r="E33" s="549">
        <v>123032852806</v>
      </c>
    </row>
    <row r="34" spans="2:5">
      <c r="B34" s="549">
        <v>161861688527</v>
      </c>
      <c r="E34" s="549">
        <v>123293199744</v>
      </c>
    </row>
    <row r="35" spans="2:5">
      <c r="B35" s="549">
        <v>163254857009</v>
      </c>
      <c r="E35" s="549">
        <v>123166864685</v>
      </c>
    </row>
    <row r="36" spans="2:5">
      <c r="B36" s="549">
        <v>163577631028</v>
      </c>
      <c r="E36" s="549">
        <v>123347669269</v>
      </c>
    </row>
    <row r="37" spans="2:5">
      <c r="B37" s="549">
        <v>164277132749</v>
      </c>
      <c r="E37" s="549">
        <v>123311375583</v>
      </c>
    </row>
    <row r="38" spans="2:5">
      <c r="B38" s="549">
        <v>164481580926</v>
      </c>
      <c r="E38" s="549">
        <v>123684141002</v>
      </c>
    </row>
    <row r="39" spans="2:5">
      <c r="B39" s="549">
        <v>164755678147</v>
      </c>
      <c r="E39" s="549">
        <v>123852167020</v>
      </c>
    </row>
    <row r="40" spans="2:5">
      <c r="B40" s="549">
        <v>164755334386</v>
      </c>
      <c r="E40" s="549">
        <v>122748998040</v>
      </c>
    </row>
    <row r="41" spans="2:5">
      <c r="B41" s="549">
        <v>164555338724</v>
      </c>
      <c r="E41" s="549">
        <v>122744107526</v>
      </c>
    </row>
    <row r="42" spans="2:5">
      <c r="B42" s="549">
        <v>164865313686</v>
      </c>
      <c r="E42" s="549">
        <v>123137302641</v>
      </c>
    </row>
    <row r="43" spans="2:5">
      <c r="B43" s="549">
        <v>163379100346</v>
      </c>
      <c r="E43" s="549">
        <v>123210375428</v>
      </c>
    </row>
    <row r="44" spans="2:5">
      <c r="B44" s="549">
        <v>161273811247</v>
      </c>
      <c r="E44" s="549">
        <v>122458842548</v>
      </c>
    </row>
    <row r="45" spans="2:5">
      <c r="B45" s="549">
        <v>159825247904</v>
      </c>
      <c r="E45" s="549">
        <v>123604076256</v>
      </c>
    </row>
    <row r="46" spans="2:5">
      <c r="B46" s="549">
        <v>152825679888</v>
      </c>
      <c r="E46" s="549">
        <v>123818579381</v>
      </c>
    </row>
    <row r="47" spans="2:5">
      <c r="B47" s="549">
        <v>155763429821</v>
      </c>
      <c r="E47" s="549">
        <v>123548203357</v>
      </c>
    </row>
    <row r="48" spans="2:5">
      <c r="B48" s="549">
        <v>158526498312</v>
      </c>
      <c r="E48" s="549">
        <v>123548521114</v>
      </c>
    </row>
    <row r="49" spans="2:5">
      <c r="B49" s="549">
        <v>157126811425</v>
      </c>
      <c r="E49" s="549">
        <v>123131880451</v>
      </c>
    </row>
    <row r="50" spans="2:5">
      <c r="B50" s="549">
        <v>156472039282</v>
      </c>
      <c r="E50" s="549">
        <v>122317334239</v>
      </c>
    </row>
    <row r="51" spans="2:5">
      <c r="B51" s="549">
        <v>156090944253</v>
      </c>
      <c r="E51" s="549">
        <v>121510390660</v>
      </c>
    </row>
    <row r="52" spans="2:5">
      <c r="B52" s="549">
        <v>157118427441</v>
      </c>
      <c r="E52" s="549">
        <v>121998935637</v>
      </c>
    </row>
    <row r="53" spans="2:5">
      <c r="B53" s="549">
        <v>156764603996</v>
      </c>
      <c r="E53" s="549">
        <v>121450775510</v>
      </c>
    </row>
    <row r="54" spans="2:5">
      <c r="B54" s="549">
        <v>156164378389</v>
      </c>
      <c r="E54" s="549">
        <v>120563330837</v>
      </c>
    </row>
    <row r="55" spans="2:5">
      <c r="B55" s="549">
        <v>154548257488</v>
      </c>
      <c r="E55" s="549">
        <v>120772014376</v>
      </c>
    </row>
    <row r="56" spans="2:5">
      <c r="B56" s="549">
        <v>151313737964</v>
      </c>
      <c r="E56" s="549">
        <v>121199271294</v>
      </c>
    </row>
    <row r="57" spans="2:5">
      <c r="B57" s="549">
        <v>153292197865</v>
      </c>
      <c r="E57" s="549">
        <v>121821964289</v>
      </c>
    </row>
    <row r="58" spans="2:5">
      <c r="B58" s="549">
        <v>156030414353</v>
      </c>
      <c r="E58" s="549">
        <v>121792999442</v>
      </c>
    </row>
    <row r="59" spans="2:5">
      <c r="B59" s="549">
        <v>155108559077</v>
      </c>
      <c r="E59" s="549">
        <v>121432816198</v>
      </c>
    </row>
    <row r="60" spans="2:5">
      <c r="B60" s="549">
        <v>156712322478</v>
      </c>
      <c r="E60" s="549">
        <v>121341067050</v>
      </c>
    </row>
    <row r="61" spans="2:5">
      <c r="B61" s="549">
        <v>156635663213</v>
      </c>
      <c r="E61" s="549">
        <v>120778354747</v>
      </c>
    </row>
    <row r="62" spans="2:5">
      <c r="B62" s="549">
        <v>157050164095</v>
      </c>
      <c r="E62" s="549">
        <v>120169595857</v>
      </c>
    </row>
    <row r="63" spans="2:5">
      <c r="B63" s="550">
        <f>SUM(B1:B62)/62</f>
        <v>160211711596.38708</v>
      </c>
      <c r="E63" s="550">
        <f>SUM(E1:E62)/62</f>
        <v>122422389036.7742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38"/>
  <sheetViews>
    <sheetView topLeftCell="A4" workbookViewId="0">
      <selection activeCell="D3" sqref="D3:G38"/>
    </sheetView>
  </sheetViews>
  <sheetFormatPr defaultRowHeight="12.75"/>
  <cols>
    <col min="1" max="1" width="68.42578125" customWidth="1"/>
    <col min="2" max="2" width="9.140625" customWidth="1"/>
    <col min="3" max="3" width="10" customWidth="1"/>
    <col min="4" max="5" width="17.7109375" bestFit="1" customWidth="1"/>
    <col min="6" max="7" width="16.85546875" bestFit="1" customWidth="1"/>
    <col min="8" max="10" width="6.85546875" customWidth="1"/>
    <col min="257" max="257" width="68.42578125" customWidth="1"/>
    <col min="258" max="258" width="9.140625" customWidth="1"/>
    <col min="259" max="259" width="10" customWidth="1"/>
    <col min="260" max="260" width="15.7109375" customWidth="1"/>
    <col min="261" max="262" width="15.42578125" customWidth="1"/>
    <col min="263" max="263" width="16.140625" customWidth="1"/>
    <col min="264" max="266" width="6.85546875" customWidth="1"/>
    <col min="513" max="513" width="68.42578125" customWidth="1"/>
    <col min="514" max="514" width="9.140625" customWidth="1"/>
    <col min="515" max="515" width="10" customWidth="1"/>
    <col min="516" max="516" width="15.7109375" customWidth="1"/>
    <col min="517" max="518" width="15.42578125" customWidth="1"/>
    <col min="519" max="519" width="16.140625" customWidth="1"/>
    <col min="520" max="522" width="6.85546875" customWidth="1"/>
    <col min="769" max="769" width="68.42578125" customWidth="1"/>
    <col min="770" max="770" width="9.140625" customWidth="1"/>
    <col min="771" max="771" width="10" customWidth="1"/>
    <col min="772" max="772" width="15.7109375" customWidth="1"/>
    <col min="773" max="774" width="15.42578125" customWidth="1"/>
    <col min="775" max="775" width="16.140625" customWidth="1"/>
    <col min="776" max="778" width="6.85546875" customWidth="1"/>
    <col min="1025" max="1025" width="68.42578125" customWidth="1"/>
    <col min="1026" max="1026" width="9.140625" customWidth="1"/>
    <col min="1027" max="1027" width="10" customWidth="1"/>
    <col min="1028" max="1028" width="15.7109375" customWidth="1"/>
    <col min="1029" max="1030" width="15.42578125" customWidth="1"/>
    <col min="1031" max="1031" width="16.140625" customWidth="1"/>
    <col min="1032" max="1034" width="6.85546875" customWidth="1"/>
    <col min="1281" max="1281" width="68.42578125" customWidth="1"/>
    <col min="1282" max="1282" width="9.140625" customWidth="1"/>
    <col min="1283" max="1283" width="10" customWidth="1"/>
    <col min="1284" max="1284" width="15.7109375" customWidth="1"/>
    <col min="1285" max="1286" width="15.42578125" customWidth="1"/>
    <col min="1287" max="1287" width="16.140625" customWidth="1"/>
    <col min="1288" max="1290" width="6.85546875" customWidth="1"/>
    <col min="1537" max="1537" width="68.42578125" customWidth="1"/>
    <col min="1538" max="1538" width="9.140625" customWidth="1"/>
    <col min="1539" max="1539" width="10" customWidth="1"/>
    <col min="1540" max="1540" width="15.7109375" customWidth="1"/>
    <col min="1541" max="1542" width="15.42578125" customWidth="1"/>
    <col min="1543" max="1543" width="16.140625" customWidth="1"/>
    <col min="1544" max="1546" width="6.85546875" customWidth="1"/>
    <col min="1793" max="1793" width="68.42578125" customWidth="1"/>
    <col min="1794" max="1794" width="9.140625" customWidth="1"/>
    <col min="1795" max="1795" width="10" customWidth="1"/>
    <col min="1796" max="1796" width="15.7109375" customWidth="1"/>
    <col min="1797" max="1798" width="15.42578125" customWidth="1"/>
    <col min="1799" max="1799" width="16.140625" customWidth="1"/>
    <col min="1800" max="1802" width="6.85546875" customWidth="1"/>
    <col min="2049" max="2049" width="68.42578125" customWidth="1"/>
    <col min="2050" max="2050" width="9.140625" customWidth="1"/>
    <col min="2051" max="2051" width="10" customWidth="1"/>
    <col min="2052" max="2052" width="15.7109375" customWidth="1"/>
    <col min="2053" max="2054" width="15.42578125" customWidth="1"/>
    <col min="2055" max="2055" width="16.140625" customWidth="1"/>
    <col min="2056" max="2058" width="6.85546875" customWidth="1"/>
    <col min="2305" max="2305" width="68.42578125" customWidth="1"/>
    <col min="2306" max="2306" width="9.140625" customWidth="1"/>
    <col min="2307" max="2307" width="10" customWidth="1"/>
    <col min="2308" max="2308" width="15.7109375" customWidth="1"/>
    <col min="2309" max="2310" width="15.42578125" customWidth="1"/>
    <col min="2311" max="2311" width="16.140625" customWidth="1"/>
    <col min="2312" max="2314" width="6.85546875" customWidth="1"/>
    <col min="2561" max="2561" width="68.42578125" customWidth="1"/>
    <col min="2562" max="2562" width="9.140625" customWidth="1"/>
    <col min="2563" max="2563" width="10" customWidth="1"/>
    <col min="2564" max="2564" width="15.7109375" customWidth="1"/>
    <col min="2565" max="2566" width="15.42578125" customWidth="1"/>
    <col min="2567" max="2567" width="16.140625" customWidth="1"/>
    <col min="2568" max="2570" width="6.85546875" customWidth="1"/>
    <col min="2817" max="2817" width="68.42578125" customWidth="1"/>
    <col min="2818" max="2818" width="9.140625" customWidth="1"/>
    <col min="2819" max="2819" width="10" customWidth="1"/>
    <col min="2820" max="2820" width="15.7109375" customWidth="1"/>
    <col min="2821" max="2822" width="15.42578125" customWidth="1"/>
    <col min="2823" max="2823" width="16.140625" customWidth="1"/>
    <col min="2824" max="2826" width="6.85546875" customWidth="1"/>
    <col min="3073" max="3073" width="68.42578125" customWidth="1"/>
    <col min="3074" max="3074" width="9.140625" customWidth="1"/>
    <col min="3075" max="3075" width="10" customWidth="1"/>
    <col min="3076" max="3076" width="15.7109375" customWidth="1"/>
    <col min="3077" max="3078" width="15.42578125" customWidth="1"/>
    <col min="3079" max="3079" width="16.140625" customWidth="1"/>
    <col min="3080" max="3082" width="6.85546875" customWidth="1"/>
    <col min="3329" max="3329" width="68.42578125" customWidth="1"/>
    <col min="3330" max="3330" width="9.140625" customWidth="1"/>
    <col min="3331" max="3331" width="10" customWidth="1"/>
    <col min="3332" max="3332" width="15.7109375" customWidth="1"/>
    <col min="3333" max="3334" width="15.42578125" customWidth="1"/>
    <col min="3335" max="3335" width="16.140625" customWidth="1"/>
    <col min="3336" max="3338" width="6.85546875" customWidth="1"/>
    <col min="3585" max="3585" width="68.42578125" customWidth="1"/>
    <col min="3586" max="3586" width="9.140625" customWidth="1"/>
    <col min="3587" max="3587" width="10" customWidth="1"/>
    <col min="3588" max="3588" width="15.7109375" customWidth="1"/>
    <col min="3589" max="3590" width="15.42578125" customWidth="1"/>
    <col min="3591" max="3591" width="16.140625" customWidth="1"/>
    <col min="3592" max="3594" width="6.85546875" customWidth="1"/>
    <col min="3841" max="3841" width="68.42578125" customWidth="1"/>
    <col min="3842" max="3842" width="9.140625" customWidth="1"/>
    <col min="3843" max="3843" width="10" customWidth="1"/>
    <col min="3844" max="3844" width="15.7109375" customWidth="1"/>
    <col min="3845" max="3846" width="15.42578125" customWidth="1"/>
    <col min="3847" max="3847" width="16.140625" customWidth="1"/>
    <col min="3848" max="3850" width="6.85546875" customWidth="1"/>
    <col min="4097" max="4097" width="68.42578125" customWidth="1"/>
    <col min="4098" max="4098" width="9.140625" customWidth="1"/>
    <col min="4099" max="4099" width="10" customWidth="1"/>
    <col min="4100" max="4100" width="15.7109375" customWidth="1"/>
    <col min="4101" max="4102" width="15.42578125" customWidth="1"/>
    <col min="4103" max="4103" width="16.140625" customWidth="1"/>
    <col min="4104" max="4106" width="6.85546875" customWidth="1"/>
    <col min="4353" max="4353" width="68.42578125" customWidth="1"/>
    <col min="4354" max="4354" width="9.140625" customWidth="1"/>
    <col min="4355" max="4355" width="10" customWidth="1"/>
    <col min="4356" max="4356" width="15.7109375" customWidth="1"/>
    <col min="4357" max="4358" width="15.42578125" customWidth="1"/>
    <col min="4359" max="4359" width="16.140625" customWidth="1"/>
    <col min="4360" max="4362" width="6.85546875" customWidth="1"/>
    <col min="4609" max="4609" width="68.42578125" customWidth="1"/>
    <col min="4610" max="4610" width="9.140625" customWidth="1"/>
    <col min="4611" max="4611" width="10" customWidth="1"/>
    <col min="4612" max="4612" width="15.7109375" customWidth="1"/>
    <col min="4613" max="4614" width="15.42578125" customWidth="1"/>
    <col min="4615" max="4615" width="16.140625" customWidth="1"/>
    <col min="4616" max="4618" width="6.85546875" customWidth="1"/>
    <col min="4865" max="4865" width="68.42578125" customWidth="1"/>
    <col min="4866" max="4866" width="9.140625" customWidth="1"/>
    <col min="4867" max="4867" width="10" customWidth="1"/>
    <col min="4868" max="4868" width="15.7109375" customWidth="1"/>
    <col min="4869" max="4870" width="15.42578125" customWidth="1"/>
    <col min="4871" max="4871" width="16.140625" customWidth="1"/>
    <col min="4872" max="4874" width="6.85546875" customWidth="1"/>
    <col min="5121" max="5121" width="68.42578125" customWidth="1"/>
    <col min="5122" max="5122" width="9.140625" customWidth="1"/>
    <col min="5123" max="5123" width="10" customWidth="1"/>
    <col min="5124" max="5124" width="15.7109375" customWidth="1"/>
    <col min="5125" max="5126" width="15.42578125" customWidth="1"/>
    <col min="5127" max="5127" width="16.140625" customWidth="1"/>
    <col min="5128" max="5130" width="6.85546875" customWidth="1"/>
    <col min="5377" max="5377" width="68.42578125" customWidth="1"/>
    <col min="5378" max="5378" width="9.140625" customWidth="1"/>
    <col min="5379" max="5379" width="10" customWidth="1"/>
    <col min="5380" max="5380" width="15.7109375" customWidth="1"/>
    <col min="5381" max="5382" width="15.42578125" customWidth="1"/>
    <col min="5383" max="5383" width="16.140625" customWidth="1"/>
    <col min="5384" max="5386" width="6.85546875" customWidth="1"/>
    <col min="5633" max="5633" width="68.42578125" customWidth="1"/>
    <col min="5634" max="5634" width="9.140625" customWidth="1"/>
    <col min="5635" max="5635" width="10" customWidth="1"/>
    <col min="5636" max="5636" width="15.7109375" customWidth="1"/>
    <col min="5637" max="5638" width="15.42578125" customWidth="1"/>
    <col min="5639" max="5639" width="16.140625" customWidth="1"/>
    <col min="5640" max="5642" width="6.85546875" customWidth="1"/>
    <col min="5889" max="5889" width="68.42578125" customWidth="1"/>
    <col min="5890" max="5890" width="9.140625" customWidth="1"/>
    <col min="5891" max="5891" width="10" customWidth="1"/>
    <col min="5892" max="5892" width="15.7109375" customWidth="1"/>
    <col min="5893" max="5894" width="15.42578125" customWidth="1"/>
    <col min="5895" max="5895" width="16.140625" customWidth="1"/>
    <col min="5896" max="5898" width="6.85546875" customWidth="1"/>
    <col min="6145" max="6145" width="68.42578125" customWidth="1"/>
    <col min="6146" max="6146" width="9.140625" customWidth="1"/>
    <col min="6147" max="6147" width="10" customWidth="1"/>
    <col min="6148" max="6148" width="15.7109375" customWidth="1"/>
    <col min="6149" max="6150" width="15.42578125" customWidth="1"/>
    <col min="6151" max="6151" width="16.140625" customWidth="1"/>
    <col min="6152" max="6154" width="6.85546875" customWidth="1"/>
    <col min="6401" max="6401" width="68.42578125" customWidth="1"/>
    <col min="6402" max="6402" width="9.140625" customWidth="1"/>
    <col min="6403" max="6403" width="10" customWidth="1"/>
    <col min="6404" max="6404" width="15.7109375" customWidth="1"/>
    <col min="6405" max="6406" width="15.42578125" customWidth="1"/>
    <col min="6407" max="6407" width="16.140625" customWidth="1"/>
    <col min="6408" max="6410" width="6.85546875" customWidth="1"/>
    <col min="6657" max="6657" width="68.42578125" customWidth="1"/>
    <col min="6658" max="6658" width="9.140625" customWidth="1"/>
    <col min="6659" max="6659" width="10" customWidth="1"/>
    <col min="6660" max="6660" width="15.7109375" customWidth="1"/>
    <col min="6661" max="6662" width="15.42578125" customWidth="1"/>
    <col min="6663" max="6663" width="16.140625" customWidth="1"/>
    <col min="6664" max="6666" width="6.85546875" customWidth="1"/>
    <col min="6913" max="6913" width="68.42578125" customWidth="1"/>
    <col min="6914" max="6914" width="9.140625" customWidth="1"/>
    <col min="6915" max="6915" width="10" customWidth="1"/>
    <col min="6916" max="6916" width="15.7109375" customWidth="1"/>
    <col min="6917" max="6918" width="15.42578125" customWidth="1"/>
    <col min="6919" max="6919" width="16.140625" customWidth="1"/>
    <col min="6920" max="6922" width="6.85546875" customWidth="1"/>
    <col min="7169" max="7169" width="68.42578125" customWidth="1"/>
    <col min="7170" max="7170" width="9.140625" customWidth="1"/>
    <col min="7171" max="7171" width="10" customWidth="1"/>
    <col min="7172" max="7172" width="15.7109375" customWidth="1"/>
    <col min="7173" max="7174" width="15.42578125" customWidth="1"/>
    <col min="7175" max="7175" width="16.140625" customWidth="1"/>
    <col min="7176" max="7178" width="6.85546875" customWidth="1"/>
    <col min="7425" max="7425" width="68.42578125" customWidth="1"/>
    <col min="7426" max="7426" width="9.140625" customWidth="1"/>
    <col min="7427" max="7427" width="10" customWidth="1"/>
    <col min="7428" max="7428" width="15.7109375" customWidth="1"/>
    <col min="7429" max="7430" width="15.42578125" customWidth="1"/>
    <col min="7431" max="7431" width="16.140625" customWidth="1"/>
    <col min="7432" max="7434" width="6.85546875" customWidth="1"/>
    <col min="7681" max="7681" width="68.42578125" customWidth="1"/>
    <col min="7682" max="7682" width="9.140625" customWidth="1"/>
    <col min="7683" max="7683" width="10" customWidth="1"/>
    <col min="7684" max="7684" width="15.7109375" customWidth="1"/>
    <col min="7685" max="7686" width="15.42578125" customWidth="1"/>
    <col min="7687" max="7687" width="16.140625" customWidth="1"/>
    <col min="7688" max="7690" width="6.85546875" customWidth="1"/>
    <col min="7937" max="7937" width="68.42578125" customWidth="1"/>
    <col min="7938" max="7938" width="9.140625" customWidth="1"/>
    <col min="7939" max="7939" width="10" customWidth="1"/>
    <col min="7940" max="7940" width="15.7109375" customWidth="1"/>
    <col min="7941" max="7942" width="15.42578125" customWidth="1"/>
    <col min="7943" max="7943" width="16.140625" customWidth="1"/>
    <col min="7944" max="7946" width="6.85546875" customWidth="1"/>
    <col min="8193" max="8193" width="68.42578125" customWidth="1"/>
    <col min="8194" max="8194" width="9.140625" customWidth="1"/>
    <col min="8195" max="8195" width="10" customWidth="1"/>
    <col min="8196" max="8196" width="15.7109375" customWidth="1"/>
    <col min="8197" max="8198" width="15.42578125" customWidth="1"/>
    <col min="8199" max="8199" width="16.140625" customWidth="1"/>
    <col min="8200" max="8202" width="6.85546875" customWidth="1"/>
    <col min="8449" max="8449" width="68.42578125" customWidth="1"/>
    <col min="8450" max="8450" width="9.140625" customWidth="1"/>
    <col min="8451" max="8451" width="10" customWidth="1"/>
    <col min="8452" max="8452" width="15.7109375" customWidth="1"/>
    <col min="8453" max="8454" width="15.42578125" customWidth="1"/>
    <col min="8455" max="8455" width="16.140625" customWidth="1"/>
    <col min="8456" max="8458" width="6.85546875" customWidth="1"/>
    <col min="8705" max="8705" width="68.42578125" customWidth="1"/>
    <col min="8706" max="8706" width="9.140625" customWidth="1"/>
    <col min="8707" max="8707" width="10" customWidth="1"/>
    <col min="8708" max="8708" width="15.7109375" customWidth="1"/>
    <col min="8709" max="8710" width="15.42578125" customWidth="1"/>
    <col min="8711" max="8711" width="16.140625" customWidth="1"/>
    <col min="8712" max="8714" width="6.85546875" customWidth="1"/>
    <col min="8961" max="8961" width="68.42578125" customWidth="1"/>
    <col min="8962" max="8962" width="9.140625" customWidth="1"/>
    <col min="8963" max="8963" width="10" customWidth="1"/>
    <col min="8964" max="8964" width="15.7109375" customWidth="1"/>
    <col min="8965" max="8966" width="15.42578125" customWidth="1"/>
    <col min="8967" max="8967" width="16.140625" customWidth="1"/>
    <col min="8968" max="8970" width="6.85546875" customWidth="1"/>
    <col min="9217" max="9217" width="68.42578125" customWidth="1"/>
    <col min="9218" max="9218" width="9.140625" customWidth="1"/>
    <col min="9219" max="9219" width="10" customWidth="1"/>
    <col min="9220" max="9220" width="15.7109375" customWidth="1"/>
    <col min="9221" max="9222" width="15.42578125" customWidth="1"/>
    <col min="9223" max="9223" width="16.140625" customWidth="1"/>
    <col min="9224" max="9226" width="6.85546875" customWidth="1"/>
    <col min="9473" max="9473" width="68.42578125" customWidth="1"/>
    <col min="9474" max="9474" width="9.140625" customWidth="1"/>
    <col min="9475" max="9475" width="10" customWidth="1"/>
    <col min="9476" max="9476" width="15.7109375" customWidth="1"/>
    <col min="9477" max="9478" width="15.42578125" customWidth="1"/>
    <col min="9479" max="9479" width="16.140625" customWidth="1"/>
    <col min="9480" max="9482" width="6.85546875" customWidth="1"/>
    <col min="9729" max="9729" width="68.42578125" customWidth="1"/>
    <col min="9730" max="9730" width="9.140625" customWidth="1"/>
    <col min="9731" max="9731" width="10" customWidth="1"/>
    <col min="9732" max="9732" width="15.7109375" customWidth="1"/>
    <col min="9733" max="9734" width="15.42578125" customWidth="1"/>
    <col min="9735" max="9735" width="16.140625" customWidth="1"/>
    <col min="9736" max="9738" width="6.85546875" customWidth="1"/>
    <col min="9985" max="9985" width="68.42578125" customWidth="1"/>
    <col min="9986" max="9986" width="9.140625" customWidth="1"/>
    <col min="9987" max="9987" width="10" customWidth="1"/>
    <col min="9988" max="9988" width="15.7109375" customWidth="1"/>
    <col min="9989" max="9990" width="15.42578125" customWidth="1"/>
    <col min="9991" max="9991" width="16.140625" customWidth="1"/>
    <col min="9992" max="9994" width="6.85546875" customWidth="1"/>
    <col min="10241" max="10241" width="68.42578125" customWidth="1"/>
    <col min="10242" max="10242" width="9.140625" customWidth="1"/>
    <col min="10243" max="10243" width="10" customWidth="1"/>
    <col min="10244" max="10244" width="15.7109375" customWidth="1"/>
    <col min="10245" max="10246" width="15.42578125" customWidth="1"/>
    <col min="10247" max="10247" width="16.140625" customWidth="1"/>
    <col min="10248" max="10250" width="6.85546875" customWidth="1"/>
    <col min="10497" max="10497" width="68.42578125" customWidth="1"/>
    <col min="10498" max="10498" width="9.140625" customWidth="1"/>
    <col min="10499" max="10499" width="10" customWidth="1"/>
    <col min="10500" max="10500" width="15.7109375" customWidth="1"/>
    <col min="10501" max="10502" width="15.42578125" customWidth="1"/>
    <col min="10503" max="10503" width="16.140625" customWidth="1"/>
    <col min="10504" max="10506" width="6.85546875" customWidth="1"/>
    <col min="10753" max="10753" width="68.42578125" customWidth="1"/>
    <col min="10754" max="10754" width="9.140625" customWidth="1"/>
    <col min="10755" max="10755" width="10" customWidth="1"/>
    <col min="10756" max="10756" width="15.7109375" customWidth="1"/>
    <col min="10757" max="10758" width="15.42578125" customWidth="1"/>
    <col min="10759" max="10759" width="16.140625" customWidth="1"/>
    <col min="10760" max="10762" width="6.85546875" customWidth="1"/>
    <col min="11009" max="11009" width="68.42578125" customWidth="1"/>
    <col min="11010" max="11010" width="9.140625" customWidth="1"/>
    <col min="11011" max="11011" width="10" customWidth="1"/>
    <col min="11012" max="11012" width="15.7109375" customWidth="1"/>
    <col min="11013" max="11014" width="15.42578125" customWidth="1"/>
    <col min="11015" max="11015" width="16.140625" customWidth="1"/>
    <col min="11016" max="11018" width="6.85546875" customWidth="1"/>
    <col min="11265" max="11265" width="68.42578125" customWidth="1"/>
    <col min="11266" max="11266" width="9.140625" customWidth="1"/>
    <col min="11267" max="11267" width="10" customWidth="1"/>
    <col min="11268" max="11268" width="15.7109375" customWidth="1"/>
    <col min="11269" max="11270" width="15.42578125" customWidth="1"/>
    <col min="11271" max="11271" width="16.140625" customWidth="1"/>
    <col min="11272" max="11274" width="6.85546875" customWidth="1"/>
    <col min="11521" max="11521" width="68.42578125" customWidth="1"/>
    <col min="11522" max="11522" width="9.140625" customWidth="1"/>
    <col min="11523" max="11523" width="10" customWidth="1"/>
    <col min="11524" max="11524" width="15.7109375" customWidth="1"/>
    <col min="11525" max="11526" width="15.42578125" customWidth="1"/>
    <col min="11527" max="11527" width="16.140625" customWidth="1"/>
    <col min="11528" max="11530" width="6.85546875" customWidth="1"/>
    <col min="11777" max="11777" width="68.42578125" customWidth="1"/>
    <col min="11778" max="11778" width="9.140625" customWidth="1"/>
    <col min="11779" max="11779" width="10" customWidth="1"/>
    <col min="11780" max="11780" width="15.7109375" customWidth="1"/>
    <col min="11781" max="11782" width="15.42578125" customWidth="1"/>
    <col min="11783" max="11783" width="16.140625" customWidth="1"/>
    <col min="11784" max="11786" width="6.85546875" customWidth="1"/>
    <col min="12033" max="12033" width="68.42578125" customWidth="1"/>
    <col min="12034" max="12034" width="9.140625" customWidth="1"/>
    <col min="12035" max="12035" width="10" customWidth="1"/>
    <col min="12036" max="12036" width="15.7109375" customWidth="1"/>
    <col min="12037" max="12038" width="15.42578125" customWidth="1"/>
    <col min="12039" max="12039" width="16.140625" customWidth="1"/>
    <col min="12040" max="12042" width="6.85546875" customWidth="1"/>
    <col min="12289" max="12289" width="68.42578125" customWidth="1"/>
    <col min="12290" max="12290" width="9.140625" customWidth="1"/>
    <col min="12291" max="12291" width="10" customWidth="1"/>
    <col min="12292" max="12292" width="15.7109375" customWidth="1"/>
    <col min="12293" max="12294" width="15.42578125" customWidth="1"/>
    <col min="12295" max="12295" width="16.140625" customWidth="1"/>
    <col min="12296" max="12298" width="6.85546875" customWidth="1"/>
    <col min="12545" max="12545" width="68.42578125" customWidth="1"/>
    <col min="12546" max="12546" width="9.140625" customWidth="1"/>
    <col min="12547" max="12547" width="10" customWidth="1"/>
    <col min="12548" max="12548" width="15.7109375" customWidth="1"/>
    <col min="12549" max="12550" width="15.42578125" customWidth="1"/>
    <col min="12551" max="12551" width="16.140625" customWidth="1"/>
    <col min="12552" max="12554" width="6.85546875" customWidth="1"/>
    <col min="12801" max="12801" width="68.42578125" customWidth="1"/>
    <col min="12802" max="12802" width="9.140625" customWidth="1"/>
    <col min="12803" max="12803" width="10" customWidth="1"/>
    <col min="12804" max="12804" width="15.7109375" customWidth="1"/>
    <col min="12805" max="12806" width="15.42578125" customWidth="1"/>
    <col min="12807" max="12807" width="16.140625" customWidth="1"/>
    <col min="12808" max="12810" width="6.85546875" customWidth="1"/>
    <col min="13057" max="13057" width="68.42578125" customWidth="1"/>
    <col min="13058" max="13058" width="9.140625" customWidth="1"/>
    <col min="13059" max="13059" width="10" customWidth="1"/>
    <col min="13060" max="13060" width="15.7109375" customWidth="1"/>
    <col min="13061" max="13062" width="15.42578125" customWidth="1"/>
    <col min="13063" max="13063" width="16.140625" customWidth="1"/>
    <col min="13064" max="13066" width="6.85546875" customWidth="1"/>
    <col min="13313" max="13313" width="68.42578125" customWidth="1"/>
    <col min="13314" max="13314" width="9.140625" customWidth="1"/>
    <col min="13315" max="13315" width="10" customWidth="1"/>
    <col min="13316" max="13316" width="15.7109375" customWidth="1"/>
    <col min="13317" max="13318" width="15.42578125" customWidth="1"/>
    <col min="13319" max="13319" width="16.140625" customWidth="1"/>
    <col min="13320" max="13322" width="6.85546875" customWidth="1"/>
    <col min="13569" max="13569" width="68.42578125" customWidth="1"/>
    <col min="13570" max="13570" width="9.140625" customWidth="1"/>
    <col min="13571" max="13571" width="10" customWidth="1"/>
    <col min="13572" max="13572" width="15.7109375" customWidth="1"/>
    <col min="13573" max="13574" width="15.42578125" customWidth="1"/>
    <col min="13575" max="13575" width="16.140625" customWidth="1"/>
    <col min="13576" max="13578" width="6.85546875" customWidth="1"/>
    <col min="13825" max="13825" width="68.42578125" customWidth="1"/>
    <col min="13826" max="13826" width="9.140625" customWidth="1"/>
    <col min="13827" max="13827" width="10" customWidth="1"/>
    <col min="13828" max="13828" width="15.7109375" customWidth="1"/>
    <col min="13829" max="13830" width="15.42578125" customWidth="1"/>
    <col min="13831" max="13831" width="16.140625" customWidth="1"/>
    <col min="13832" max="13834" width="6.85546875" customWidth="1"/>
    <col min="14081" max="14081" width="68.42578125" customWidth="1"/>
    <col min="14082" max="14082" width="9.140625" customWidth="1"/>
    <col min="14083" max="14083" width="10" customWidth="1"/>
    <col min="14084" max="14084" width="15.7109375" customWidth="1"/>
    <col min="14085" max="14086" width="15.42578125" customWidth="1"/>
    <col min="14087" max="14087" width="16.140625" customWidth="1"/>
    <col min="14088" max="14090" width="6.85546875" customWidth="1"/>
    <col min="14337" max="14337" width="68.42578125" customWidth="1"/>
    <col min="14338" max="14338" width="9.140625" customWidth="1"/>
    <col min="14339" max="14339" width="10" customWidth="1"/>
    <col min="14340" max="14340" width="15.7109375" customWidth="1"/>
    <col min="14341" max="14342" width="15.42578125" customWidth="1"/>
    <col min="14343" max="14343" width="16.140625" customWidth="1"/>
    <col min="14344" max="14346" width="6.85546875" customWidth="1"/>
    <col min="14593" max="14593" width="68.42578125" customWidth="1"/>
    <col min="14594" max="14594" width="9.140625" customWidth="1"/>
    <col min="14595" max="14595" width="10" customWidth="1"/>
    <col min="14596" max="14596" width="15.7109375" customWidth="1"/>
    <col min="14597" max="14598" width="15.42578125" customWidth="1"/>
    <col min="14599" max="14599" width="16.140625" customWidth="1"/>
    <col min="14600" max="14602" width="6.85546875" customWidth="1"/>
    <col min="14849" max="14849" width="68.42578125" customWidth="1"/>
    <col min="14850" max="14850" width="9.140625" customWidth="1"/>
    <col min="14851" max="14851" width="10" customWidth="1"/>
    <col min="14852" max="14852" width="15.7109375" customWidth="1"/>
    <col min="14853" max="14854" width="15.42578125" customWidth="1"/>
    <col min="14855" max="14855" width="16.140625" customWidth="1"/>
    <col min="14856" max="14858" width="6.85546875" customWidth="1"/>
    <col min="15105" max="15105" width="68.42578125" customWidth="1"/>
    <col min="15106" max="15106" width="9.140625" customWidth="1"/>
    <col min="15107" max="15107" width="10" customWidth="1"/>
    <col min="15108" max="15108" width="15.7109375" customWidth="1"/>
    <col min="15109" max="15110" width="15.42578125" customWidth="1"/>
    <col min="15111" max="15111" width="16.140625" customWidth="1"/>
    <col min="15112" max="15114" width="6.85546875" customWidth="1"/>
    <col min="15361" max="15361" width="68.42578125" customWidth="1"/>
    <col min="15362" max="15362" width="9.140625" customWidth="1"/>
    <col min="15363" max="15363" width="10" customWidth="1"/>
    <col min="15364" max="15364" width="15.7109375" customWidth="1"/>
    <col min="15365" max="15366" width="15.42578125" customWidth="1"/>
    <col min="15367" max="15367" width="16.140625" customWidth="1"/>
    <col min="15368" max="15370" width="6.85546875" customWidth="1"/>
    <col min="15617" max="15617" width="68.42578125" customWidth="1"/>
    <col min="15618" max="15618" width="9.140625" customWidth="1"/>
    <col min="15619" max="15619" width="10" customWidth="1"/>
    <col min="15620" max="15620" width="15.7109375" customWidth="1"/>
    <col min="15621" max="15622" width="15.42578125" customWidth="1"/>
    <col min="15623" max="15623" width="16.140625" customWidth="1"/>
    <col min="15624" max="15626" width="6.85546875" customWidth="1"/>
    <col min="15873" max="15873" width="68.42578125" customWidth="1"/>
    <col min="15874" max="15874" width="9.140625" customWidth="1"/>
    <col min="15875" max="15875" width="10" customWidth="1"/>
    <col min="15876" max="15876" width="15.7109375" customWidth="1"/>
    <col min="15877" max="15878" width="15.42578125" customWidth="1"/>
    <col min="15879" max="15879" width="16.140625" customWidth="1"/>
    <col min="15880" max="15882" width="6.85546875" customWidth="1"/>
    <col min="16129" max="16129" width="68.42578125" customWidth="1"/>
    <col min="16130" max="16130" width="9.140625" customWidth="1"/>
    <col min="16131" max="16131" width="10" customWidth="1"/>
    <col min="16132" max="16132" width="15.7109375" customWidth="1"/>
    <col min="16133" max="16134" width="15.42578125" customWidth="1"/>
    <col min="16135" max="16135" width="16.140625" customWidth="1"/>
    <col min="16136" max="16138" width="6.85546875" customWidth="1"/>
  </cols>
  <sheetData>
    <row r="1" spans="1:10" ht="15" customHeight="1">
      <c r="A1" s="620" t="s">
        <v>891</v>
      </c>
      <c r="B1" s="620" t="s">
        <v>892</v>
      </c>
      <c r="C1" s="620" t="s">
        <v>893</v>
      </c>
      <c r="D1" s="620" t="s">
        <v>894</v>
      </c>
      <c r="E1" s="620"/>
      <c r="F1" s="620" t="s">
        <v>895</v>
      </c>
      <c r="G1" s="620"/>
      <c r="H1" s="527"/>
      <c r="I1" s="527"/>
      <c r="J1" s="527"/>
    </row>
    <row r="2" spans="1:10" ht="15" customHeight="1">
      <c r="A2" s="620"/>
      <c r="B2" s="620"/>
      <c r="C2" s="620"/>
      <c r="D2" s="528" t="s">
        <v>896</v>
      </c>
      <c r="E2" s="528" t="s">
        <v>897</v>
      </c>
      <c r="F2" s="528" t="s">
        <v>896</v>
      </c>
      <c r="G2" s="528" t="s">
        <v>897</v>
      </c>
      <c r="H2" s="527"/>
      <c r="I2" s="527"/>
      <c r="J2" s="527"/>
    </row>
    <row r="3" spans="1:10" ht="15" customHeight="1">
      <c r="A3" s="529" t="s">
        <v>898</v>
      </c>
      <c r="B3" s="530" t="s">
        <v>16</v>
      </c>
      <c r="C3" s="530" t="s">
        <v>899</v>
      </c>
      <c r="D3" s="531">
        <f>BCThuNhap_06203!D18</f>
        <v>-1979389438</v>
      </c>
      <c r="E3" s="531">
        <f>BCThuNhap_06203!E18</f>
        <v>-1558110361</v>
      </c>
      <c r="F3" s="531">
        <f>BCThuNhap_06203!F18</f>
        <v>17531698825</v>
      </c>
      <c r="G3" s="531">
        <f>BCThuNhap_06203!G18</f>
        <v>23150838059</v>
      </c>
      <c r="H3" s="527"/>
      <c r="I3" s="527"/>
      <c r="J3" s="527"/>
    </row>
    <row r="4" spans="1:10" ht="15" customHeight="1">
      <c r="A4" s="530" t="s">
        <v>900</v>
      </c>
      <c r="B4" s="530" t="s">
        <v>17</v>
      </c>
      <c r="C4" s="530" t="s">
        <v>899</v>
      </c>
      <c r="D4" s="531">
        <f>BCThuNhap_06203!D19</f>
        <v>1151316000</v>
      </c>
      <c r="E4" s="531">
        <f>BCThuNhap_06203!E19</f>
        <v>2155774000</v>
      </c>
      <c r="F4" s="531">
        <f>BCThuNhap_06203!F19</f>
        <v>489617300</v>
      </c>
      <c r="G4" s="531">
        <f>BCThuNhap_06203!G19</f>
        <v>1178560300</v>
      </c>
      <c r="H4" s="527"/>
      <c r="I4" s="527"/>
      <c r="J4" s="527"/>
    </row>
    <row r="5" spans="1:10" ht="15" customHeight="1">
      <c r="A5" s="530" t="s">
        <v>901</v>
      </c>
      <c r="B5" s="530" t="s">
        <v>18</v>
      </c>
      <c r="C5" s="530" t="s">
        <v>899</v>
      </c>
      <c r="D5" s="531">
        <f>BCThuNhap_06203!D22</f>
        <v>963656262</v>
      </c>
      <c r="E5" s="531">
        <f>BCThuNhap_06203!E22</f>
        <v>2477313839</v>
      </c>
      <c r="F5" s="531">
        <f>BCThuNhap_06203!F22</f>
        <v>419020725</v>
      </c>
      <c r="G5" s="531">
        <f>BCThuNhap_06203!G22</f>
        <v>1151031159</v>
      </c>
      <c r="H5" s="527"/>
      <c r="I5" s="527"/>
      <c r="J5" s="527"/>
    </row>
    <row r="6" spans="1:10" ht="15" customHeight="1">
      <c r="A6" s="530" t="s">
        <v>902</v>
      </c>
      <c r="B6" s="530" t="s">
        <v>27</v>
      </c>
      <c r="C6" s="530" t="s">
        <v>899</v>
      </c>
      <c r="D6" s="531">
        <f>BCThuNhap_06203!D25</f>
        <v>-451004629</v>
      </c>
      <c r="E6" s="531">
        <f>BCThuNhap_06203!E25</f>
        <v>3346964037</v>
      </c>
      <c r="F6" s="531">
        <f>BCThuNhap_06203!F25</f>
        <v>6528016513</v>
      </c>
      <c r="G6" s="531">
        <f>BCThuNhap_06203!G25</f>
        <v>14132069264</v>
      </c>
      <c r="H6" s="527"/>
      <c r="I6" s="527"/>
      <c r="J6" s="527"/>
    </row>
    <row r="7" spans="1:10" ht="15" customHeight="1">
      <c r="A7" s="530" t="s">
        <v>903</v>
      </c>
      <c r="B7" s="530" t="s">
        <v>28</v>
      </c>
      <c r="C7" s="530" t="s">
        <v>899</v>
      </c>
      <c r="D7" s="531">
        <f>BCThuNhap_06203!D26</f>
        <v>-3643357071</v>
      </c>
      <c r="E7" s="531">
        <f>BCThuNhap_06203!E26</f>
        <v>-9538162237</v>
      </c>
      <c r="F7" s="531">
        <f>BCThuNhap_06203!F26</f>
        <v>10095044287</v>
      </c>
      <c r="G7" s="531">
        <f>BCThuNhap_06203!G26</f>
        <v>6689177336</v>
      </c>
      <c r="H7" s="527"/>
      <c r="I7" s="527"/>
      <c r="J7" s="527"/>
    </row>
    <row r="8" spans="1:10" ht="15" customHeight="1">
      <c r="A8" s="530" t="s">
        <v>904</v>
      </c>
      <c r="B8" s="530" t="s">
        <v>29</v>
      </c>
      <c r="C8" s="530" t="s">
        <v>899</v>
      </c>
      <c r="D8" s="531">
        <f>BCThuNhap_06203!D27</f>
        <v>0</v>
      </c>
      <c r="E8" s="531">
        <f>BCThuNhap_06203!E27</f>
        <v>0</v>
      </c>
      <c r="F8" s="531">
        <f>BCThuNhap_06203!F27</f>
        <v>0</v>
      </c>
      <c r="G8" s="531">
        <f>BCThuNhap_06203!G27</f>
        <v>0</v>
      </c>
      <c r="H8" s="527"/>
      <c r="I8" s="527"/>
      <c r="J8" s="527"/>
    </row>
    <row r="9" spans="1:10" ht="15" customHeight="1">
      <c r="A9" s="530" t="s">
        <v>905</v>
      </c>
      <c r="B9" s="530" t="s">
        <v>30</v>
      </c>
      <c r="C9" s="530" t="s">
        <v>899</v>
      </c>
      <c r="D9" s="531">
        <f>BCThuNhap_06203!D28</f>
        <v>0</v>
      </c>
      <c r="E9" s="531">
        <f>BCThuNhap_06203!E28</f>
        <v>0</v>
      </c>
      <c r="F9" s="531">
        <f>BCThuNhap_06203!F28</f>
        <v>0</v>
      </c>
      <c r="G9" s="531">
        <f>BCThuNhap_06203!G28</f>
        <v>0</v>
      </c>
      <c r="H9" s="527"/>
      <c r="I9" s="527"/>
      <c r="J9" s="527"/>
    </row>
    <row r="10" spans="1:10" ht="15" customHeight="1">
      <c r="A10" s="530" t="s">
        <v>906</v>
      </c>
      <c r="B10" s="530" t="s">
        <v>31</v>
      </c>
      <c r="C10" s="530" t="s">
        <v>899</v>
      </c>
      <c r="D10" s="531">
        <f>BCThuNhap_06203!D29</f>
        <v>0</v>
      </c>
      <c r="E10" s="531">
        <f>BCThuNhap_06203!E29</f>
        <v>0</v>
      </c>
      <c r="F10" s="531">
        <f>BCThuNhap_06203!F29</f>
        <v>0</v>
      </c>
      <c r="G10" s="531">
        <f>BCThuNhap_06203!G29</f>
        <v>0</v>
      </c>
      <c r="H10" s="527"/>
      <c r="I10" s="527"/>
      <c r="J10" s="527"/>
    </row>
    <row r="11" spans="1:10" ht="15" customHeight="1">
      <c r="A11" s="530" t="s">
        <v>907</v>
      </c>
      <c r="B11" s="530" t="s">
        <v>32</v>
      </c>
      <c r="C11" s="530" t="s">
        <v>899</v>
      </c>
      <c r="D11" s="531">
        <f>BCThuNhap_06203!D30</f>
        <v>0</v>
      </c>
      <c r="E11" s="531">
        <f>BCThuNhap_06203!E30</f>
        <v>0</v>
      </c>
      <c r="F11" s="531">
        <f>BCThuNhap_06203!F30</f>
        <v>0</v>
      </c>
      <c r="G11" s="531">
        <f>BCThuNhap_06203!G30</f>
        <v>0</v>
      </c>
      <c r="H11" s="527"/>
      <c r="I11" s="527"/>
      <c r="J11" s="527"/>
    </row>
    <row r="12" spans="1:10" ht="15" customHeight="1">
      <c r="A12" s="529" t="s">
        <v>908</v>
      </c>
      <c r="B12" s="530" t="s">
        <v>26</v>
      </c>
      <c r="C12" s="530" t="s">
        <v>899</v>
      </c>
      <c r="D12" s="531">
        <f>BCThuNhap_06203!D31</f>
        <v>141983727</v>
      </c>
      <c r="E12" s="531">
        <f>BCThuNhap_06203!E31</f>
        <v>684113931</v>
      </c>
      <c r="F12" s="531">
        <f>BCThuNhap_06203!F31</f>
        <v>183089026</v>
      </c>
      <c r="G12" s="531">
        <f>BCThuNhap_06203!G31</f>
        <v>437240953</v>
      </c>
      <c r="H12" s="527"/>
      <c r="I12" s="527"/>
      <c r="J12" s="527"/>
    </row>
    <row r="13" spans="1:10" ht="15" customHeight="1">
      <c r="A13" s="530" t="s">
        <v>909</v>
      </c>
      <c r="B13" s="530" t="s">
        <v>25</v>
      </c>
      <c r="C13" s="530" t="s">
        <v>899</v>
      </c>
      <c r="D13" s="531">
        <f>BCThuNhap_06203!D32</f>
        <v>141983727</v>
      </c>
      <c r="E13" s="531">
        <f>BCThuNhap_06203!E32</f>
        <v>684113931</v>
      </c>
      <c r="F13" s="531">
        <f>BCThuNhap_06203!F32</f>
        <v>183089026</v>
      </c>
      <c r="G13" s="531">
        <f>BCThuNhap_06203!G32</f>
        <v>437240953</v>
      </c>
      <c r="H13" s="527"/>
      <c r="I13" s="527"/>
      <c r="J13" s="527"/>
    </row>
    <row r="14" spans="1:10" ht="15" customHeight="1">
      <c r="A14" s="530" t="s">
        <v>910</v>
      </c>
      <c r="B14" s="530" t="s">
        <v>24</v>
      </c>
      <c r="C14" s="530" t="s">
        <v>899</v>
      </c>
      <c r="D14" s="531">
        <f>BCThuNhap_06203!D35</f>
        <v>0</v>
      </c>
      <c r="E14" s="531">
        <f>BCThuNhap_06203!E35</f>
        <v>0</v>
      </c>
      <c r="F14" s="531">
        <f>BCThuNhap_06203!F35</f>
        <v>0</v>
      </c>
      <c r="G14" s="531">
        <f>BCThuNhap_06203!G35</f>
        <v>0</v>
      </c>
      <c r="H14" s="527"/>
      <c r="I14" s="527"/>
      <c r="J14" s="527"/>
    </row>
    <row r="15" spans="1:10" ht="15" customHeight="1">
      <c r="A15" s="530" t="s">
        <v>911</v>
      </c>
      <c r="B15" s="530" t="s">
        <v>23</v>
      </c>
      <c r="C15" s="530" t="s">
        <v>899</v>
      </c>
      <c r="D15" s="531">
        <f>BCThuNhap_06203!D36</f>
        <v>0</v>
      </c>
      <c r="E15" s="531">
        <f>BCThuNhap_06203!E36</f>
        <v>0</v>
      </c>
      <c r="F15" s="531">
        <f>BCThuNhap_06203!F36</f>
        <v>0</v>
      </c>
      <c r="G15" s="531">
        <f>BCThuNhap_06203!G36</f>
        <v>0</v>
      </c>
      <c r="H15" s="527"/>
      <c r="I15" s="527"/>
      <c r="J15" s="527"/>
    </row>
    <row r="16" spans="1:10" ht="15" customHeight="1">
      <c r="A16" s="530" t="s">
        <v>912</v>
      </c>
      <c r="B16" s="530" t="s">
        <v>22</v>
      </c>
      <c r="C16" s="530" t="s">
        <v>899</v>
      </c>
      <c r="D16" s="531">
        <f>BCThuNhap_06203!D37</f>
        <v>0</v>
      </c>
      <c r="E16" s="531">
        <f>BCThuNhap_06203!E37</f>
        <v>0</v>
      </c>
      <c r="F16" s="531">
        <f>BCThuNhap_06203!F37</f>
        <v>0</v>
      </c>
      <c r="G16" s="531">
        <f>BCThuNhap_06203!G37</f>
        <v>0</v>
      </c>
      <c r="H16" s="527"/>
      <c r="I16" s="527"/>
      <c r="J16" s="527"/>
    </row>
    <row r="17" spans="1:10" ht="15" customHeight="1">
      <c r="A17" s="530" t="s">
        <v>913</v>
      </c>
      <c r="B17" s="530" t="s">
        <v>33</v>
      </c>
      <c r="C17" s="530" t="s">
        <v>899</v>
      </c>
      <c r="D17" s="531">
        <f>BCThuNhap_06203!D38</f>
        <v>0</v>
      </c>
      <c r="E17" s="531">
        <f>BCThuNhap_06203!E38</f>
        <v>0</v>
      </c>
      <c r="F17" s="531">
        <f>BCThuNhap_06203!F38</f>
        <v>0</v>
      </c>
      <c r="G17" s="531">
        <f>BCThuNhap_06203!G38</f>
        <v>0</v>
      </c>
      <c r="H17" s="527"/>
      <c r="I17" s="527"/>
      <c r="J17" s="527"/>
    </row>
    <row r="18" spans="1:10" ht="15" customHeight="1">
      <c r="A18" s="529" t="s">
        <v>914</v>
      </c>
      <c r="B18" s="530" t="s">
        <v>34</v>
      </c>
      <c r="C18" s="530" t="s">
        <v>899</v>
      </c>
      <c r="D18" s="531">
        <f>BCThuNhap_06203!D39</f>
        <v>748813079</v>
      </c>
      <c r="E18" s="531">
        <f>BCThuNhap_06203!E39</f>
        <v>2304662678</v>
      </c>
      <c r="F18" s="531">
        <f>BCThuNhap_06203!F39</f>
        <v>693587949</v>
      </c>
      <c r="G18" s="531">
        <f>BCThuNhap_06203!G39</f>
        <v>1909311042</v>
      </c>
      <c r="H18" s="527"/>
      <c r="I18" s="527"/>
      <c r="J18" s="527"/>
    </row>
    <row r="19" spans="1:10" ht="15" customHeight="1">
      <c r="A19" s="530" t="s">
        <v>915</v>
      </c>
      <c r="B19" s="530" t="s">
        <v>35</v>
      </c>
      <c r="C19" s="530" t="s">
        <v>899</v>
      </c>
      <c r="D19" s="531">
        <f>BCThuNhap_06203!D40</f>
        <v>471201191</v>
      </c>
      <c r="E19" s="531">
        <f>BCThuNhap_06203!E40</f>
        <v>1420949957</v>
      </c>
      <c r="F19" s="531">
        <f>BCThuNhap_06203!F40</f>
        <v>432730834</v>
      </c>
      <c r="G19" s="531">
        <f>BCThuNhap_06203!G40</f>
        <v>1151257154</v>
      </c>
      <c r="H19" s="527"/>
      <c r="I19" s="527"/>
      <c r="J19" s="527"/>
    </row>
    <row r="20" spans="1:10" ht="15" customHeight="1">
      <c r="A20" s="530" t="s">
        <v>916</v>
      </c>
      <c r="B20" s="530" t="s">
        <v>37</v>
      </c>
      <c r="C20" s="530" t="s">
        <v>899</v>
      </c>
      <c r="D20" s="531">
        <f>BCThuNhap_06203!D41</f>
        <v>91990530</v>
      </c>
      <c r="E20" s="531">
        <f>BCThuNhap_06203!E41</f>
        <v>327898045</v>
      </c>
      <c r="F20" s="531">
        <f>BCThuNhap_06203!F41</f>
        <v>103375017</v>
      </c>
      <c r="G20" s="531">
        <f>BCThuNhap_06203!G41</f>
        <v>281558077</v>
      </c>
      <c r="H20" s="527"/>
      <c r="I20" s="527"/>
      <c r="J20" s="527"/>
    </row>
    <row r="21" spans="1:10" ht="15" customHeight="1">
      <c r="A21" s="530" t="s">
        <v>917</v>
      </c>
      <c r="B21" s="530" t="s">
        <v>38</v>
      </c>
      <c r="C21" s="530" t="s">
        <v>899</v>
      </c>
      <c r="D21" s="531">
        <f>BCThuNhap_06203!D45</f>
        <v>16500000</v>
      </c>
      <c r="E21" s="531">
        <f>BCThuNhap_06203!E45</f>
        <v>49500000</v>
      </c>
      <c r="F21" s="531">
        <f>BCThuNhap_06203!F45</f>
        <v>16500000</v>
      </c>
      <c r="G21" s="531">
        <f>BCThuNhap_06203!G45</f>
        <v>49500000</v>
      </c>
      <c r="H21" s="527"/>
      <c r="I21" s="527"/>
      <c r="J21" s="527"/>
    </row>
    <row r="22" spans="1:10" ht="15" customHeight="1">
      <c r="A22" s="530" t="s">
        <v>918</v>
      </c>
      <c r="B22" s="530" t="s">
        <v>39</v>
      </c>
      <c r="C22" s="530" t="s">
        <v>899</v>
      </c>
      <c r="D22" s="531">
        <f>BCThuNhap_06203!D46</f>
        <v>49500000</v>
      </c>
      <c r="E22" s="531">
        <f>BCThuNhap_06203!E46</f>
        <v>148500000</v>
      </c>
      <c r="F22" s="531">
        <f>BCThuNhap_06203!F46</f>
        <v>49500000</v>
      </c>
      <c r="G22" s="531">
        <f>BCThuNhap_06203!G46</f>
        <v>148500000</v>
      </c>
      <c r="H22" s="527"/>
      <c r="I22" s="527"/>
      <c r="J22" s="527"/>
    </row>
    <row r="23" spans="1:10" ht="15" customHeight="1">
      <c r="A23" s="530" t="s">
        <v>919</v>
      </c>
      <c r="B23" s="530" t="s">
        <v>40</v>
      </c>
      <c r="C23" s="530" t="s">
        <v>899</v>
      </c>
      <c r="D23" s="531">
        <f>BCThuNhap_06203!D47</f>
        <v>39600000</v>
      </c>
      <c r="E23" s="531">
        <f>BCThuNhap_06203!E47</f>
        <v>118800000</v>
      </c>
      <c r="F23" s="531">
        <f>BCThuNhap_06203!F47</f>
        <v>39600000</v>
      </c>
      <c r="G23" s="531">
        <f>BCThuNhap_06203!G47</f>
        <v>118800000</v>
      </c>
      <c r="H23" s="527"/>
      <c r="I23" s="527"/>
      <c r="J23" s="527"/>
    </row>
    <row r="24" spans="1:10" ht="15" customHeight="1">
      <c r="A24" s="530" t="s">
        <v>920</v>
      </c>
      <c r="B24" s="530" t="s">
        <v>41</v>
      </c>
      <c r="C24" s="530" t="s">
        <v>899</v>
      </c>
      <c r="D24" s="531">
        <f>BCThuNhap_06203!D48</f>
        <v>0</v>
      </c>
      <c r="E24" s="531">
        <f>BCThuNhap_06203!E48</f>
        <v>0</v>
      </c>
      <c r="F24" s="531">
        <f>BCThuNhap_06203!F48</f>
        <v>0</v>
      </c>
      <c r="G24" s="531">
        <f>BCThuNhap_06203!G48</f>
        <v>0</v>
      </c>
      <c r="H24" s="527"/>
      <c r="I24" s="527"/>
      <c r="J24" s="527"/>
    </row>
    <row r="25" spans="1:10" ht="15" customHeight="1">
      <c r="A25" s="530" t="s">
        <v>921</v>
      </c>
      <c r="B25" s="530" t="s">
        <v>42</v>
      </c>
      <c r="C25" s="530" t="s">
        <v>899</v>
      </c>
      <c r="D25" s="531">
        <f>BCThuNhap_06203!D49</f>
        <v>0</v>
      </c>
      <c r="E25" s="531">
        <f>BCThuNhap_06203!E49</f>
        <v>0</v>
      </c>
      <c r="F25" s="531">
        <f>BCThuNhap_06203!F49</f>
        <v>0</v>
      </c>
      <c r="G25" s="531">
        <f>BCThuNhap_06203!G49</f>
        <v>0</v>
      </c>
      <c r="H25" s="527"/>
      <c r="I25" s="527"/>
      <c r="J25" s="527"/>
    </row>
    <row r="26" spans="1:10" ht="15" customHeight="1">
      <c r="A26" s="530" t="s">
        <v>922</v>
      </c>
      <c r="B26" s="530" t="s">
        <v>43</v>
      </c>
      <c r="C26" s="530" t="s">
        <v>899</v>
      </c>
      <c r="D26" s="531">
        <f>BCThuNhap_06203!D50</f>
        <v>30246564</v>
      </c>
      <c r="E26" s="531">
        <f>BCThuNhap_06203!E50</f>
        <v>89753392</v>
      </c>
      <c r="F26" s="531">
        <f>BCThuNhap_06203!F50</f>
        <v>30246564</v>
      </c>
      <c r="G26" s="531">
        <f>BCThuNhap_06203!G50</f>
        <v>89753392</v>
      </c>
      <c r="H26" s="527"/>
      <c r="I26" s="527"/>
      <c r="J26" s="527"/>
    </row>
    <row r="27" spans="1:10" ht="15" customHeight="1">
      <c r="A27" s="530" t="s">
        <v>923</v>
      </c>
      <c r="B27" s="530" t="s">
        <v>44</v>
      </c>
      <c r="C27" s="530" t="s">
        <v>899</v>
      </c>
      <c r="D27" s="531">
        <f>BCThuNhap_06203!D51</f>
        <v>0</v>
      </c>
      <c r="E27" s="531">
        <f>BCThuNhap_06203!E51</f>
        <v>0</v>
      </c>
      <c r="F27" s="531">
        <f>BCThuNhap_06203!F51</f>
        <v>0</v>
      </c>
      <c r="G27" s="531">
        <f>BCThuNhap_06203!G51</f>
        <v>0</v>
      </c>
      <c r="H27" s="527"/>
      <c r="I27" s="527"/>
      <c r="J27" s="527"/>
    </row>
    <row r="28" spans="1:10" ht="15" customHeight="1">
      <c r="A28" s="530" t="s">
        <v>924</v>
      </c>
      <c r="B28" s="530" t="s">
        <v>36</v>
      </c>
      <c r="C28" s="530" t="s">
        <v>899</v>
      </c>
      <c r="D28" s="531">
        <f>BCThuNhap_06203!D52</f>
        <v>49774794</v>
      </c>
      <c r="E28" s="531">
        <f>BCThuNhap_06203!E52</f>
        <v>149261284</v>
      </c>
      <c r="F28" s="531">
        <f>BCThuNhap_06203!F52</f>
        <v>21635534</v>
      </c>
      <c r="G28" s="531">
        <f>BCThuNhap_06203!G52</f>
        <v>69942419</v>
      </c>
      <c r="H28" s="527"/>
      <c r="I28" s="527"/>
      <c r="J28" s="527"/>
    </row>
    <row r="29" spans="1:10" ht="15" customHeight="1">
      <c r="A29" s="529" t="s">
        <v>925</v>
      </c>
      <c r="B29" s="530" t="s">
        <v>45</v>
      </c>
      <c r="C29" s="530" t="s">
        <v>899</v>
      </c>
      <c r="D29" s="531">
        <f>BCThuNhap_06203!D64</f>
        <v>-2870186244</v>
      </c>
      <c r="E29" s="531">
        <f>BCThuNhap_06203!E64</f>
        <v>-4546886970</v>
      </c>
      <c r="F29" s="531">
        <f>BCThuNhap_06203!F64</f>
        <v>16655021850</v>
      </c>
      <c r="G29" s="531">
        <f>BCThuNhap_06203!G64</f>
        <v>20804286064</v>
      </c>
      <c r="H29" s="527"/>
      <c r="I29" s="527"/>
      <c r="J29" s="527"/>
    </row>
    <row r="30" spans="1:10" ht="15" customHeight="1">
      <c r="A30" s="529" t="s">
        <v>926</v>
      </c>
      <c r="B30" s="530" t="s">
        <v>46</v>
      </c>
      <c r="C30" s="530" t="s">
        <v>899</v>
      </c>
      <c r="D30" s="531">
        <f>BCThuNhap_06203!D65</f>
        <v>0</v>
      </c>
      <c r="E30" s="531">
        <f>BCThuNhap_06203!E65</f>
        <v>0</v>
      </c>
      <c r="F30" s="531">
        <f>BCThuNhap_06203!F65</f>
        <v>0</v>
      </c>
      <c r="G30" s="531">
        <f>BCThuNhap_06203!G65</f>
        <v>0</v>
      </c>
      <c r="H30" s="527"/>
      <c r="I30" s="527"/>
      <c r="J30" s="527"/>
    </row>
    <row r="31" spans="1:10" ht="15" customHeight="1">
      <c r="A31" s="530" t="s">
        <v>927</v>
      </c>
      <c r="B31" s="530" t="s">
        <v>47</v>
      </c>
      <c r="C31" s="530" t="s">
        <v>899</v>
      </c>
      <c r="D31" s="531">
        <f>BCThuNhap_06203!D66</f>
        <v>0</v>
      </c>
      <c r="E31" s="531">
        <f>BCThuNhap_06203!E66</f>
        <v>0</v>
      </c>
      <c r="F31" s="531">
        <f>BCThuNhap_06203!F66</f>
        <v>0</v>
      </c>
      <c r="G31" s="531">
        <f>BCThuNhap_06203!G66</f>
        <v>0</v>
      </c>
      <c r="H31" s="527"/>
      <c r="I31" s="527"/>
      <c r="J31" s="527"/>
    </row>
    <row r="32" spans="1:10" ht="15" customHeight="1">
      <c r="A32" s="530" t="s">
        <v>928</v>
      </c>
      <c r="B32" s="530" t="s">
        <v>48</v>
      </c>
      <c r="C32" s="530" t="s">
        <v>899</v>
      </c>
      <c r="D32" s="531">
        <f>BCThuNhap_06203!D67</f>
        <v>0</v>
      </c>
      <c r="E32" s="531">
        <f>BCThuNhap_06203!E67</f>
        <v>0</v>
      </c>
      <c r="F32" s="531">
        <f>BCThuNhap_06203!F67</f>
        <v>0</v>
      </c>
      <c r="G32" s="531">
        <f>BCThuNhap_06203!G67</f>
        <v>0</v>
      </c>
      <c r="H32" s="527"/>
      <c r="I32" s="527"/>
      <c r="J32" s="527"/>
    </row>
    <row r="33" spans="1:10" ht="15" customHeight="1">
      <c r="A33" s="529" t="s">
        <v>929</v>
      </c>
      <c r="B33" s="530" t="s">
        <v>21</v>
      </c>
      <c r="C33" s="530" t="s">
        <v>899</v>
      </c>
      <c r="D33" s="531">
        <f>BCThuNhap_06203!D68</f>
        <v>-2870186244</v>
      </c>
      <c r="E33" s="531">
        <f>BCThuNhap_06203!E68</f>
        <v>-4546886970</v>
      </c>
      <c r="F33" s="531">
        <f>BCThuNhap_06203!F68</f>
        <v>16655021850</v>
      </c>
      <c r="G33" s="531">
        <f>BCThuNhap_06203!G68</f>
        <v>20804286064</v>
      </c>
      <c r="H33" s="527"/>
      <c r="I33" s="527"/>
      <c r="J33" s="527"/>
    </row>
    <row r="34" spans="1:10" ht="15" customHeight="1">
      <c r="A34" s="530" t="s">
        <v>930</v>
      </c>
      <c r="B34" s="530" t="s">
        <v>20</v>
      </c>
      <c r="C34" s="530" t="s">
        <v>899</v>
      </c>
      <c r="D34" s="531">
        <f>BCThuNhap_06203!D69</f>
        <v>773170827</v>
      </c>
      <c r="E34" s="531">
        <f>BCThuNhap_06203!E69</f>
        <v>4991275267</v>
      </c>
      <c r="F34" s="531">
        <f>BCThuNhap_06203!F69</f>
        <v>6559977563</v>
      </c>
      <c r="G34" s="531">
        <f>BCThuNhap_06203!G69</f>
        <v>14115108728</v>
      </c>
      <c r="H34" s="527"/>
      <c r="I34" s="527"/>
      <c r="J34" s="527"/>
    </row>
    <row r="35" spans="1:10" ht="15" customHeight="1">
      <c r="A35" s="530" t="s">
        <v>931</v>
      </c>
      <c r="B35" s="530" t="s">
        <v>19</v>
      </c>
      <c r="C35" s="530" t="s">
        <v>899</v>
      </c>
      <c r="D35" s="531">
        <f>BCThuNhap_06203!D70</f>
        <v>-3643357071</v>
      </c>
      <c r="E35" s="531">
        <f>BCThuNhap_06203!E70</f>
        <v>-9538162237</v>
      </c>
      <c r="F35" s="531">
        <f>BCThuNhap_06203!F70</f>
        <v>10095044287</v>
      </c>
      <c r="G35" s="531">
        <f>BCThuNhap_06203!G70</f>
        <v>6689177336</v>
      </c>
      <c r="H35" s="527"/>
      <c r="I35" s="527"/>
      <c r="J35" s="527"/>
    </row>
    <row r="36" spans="1:10" ht="15" customHeight="1">
      <c r="A36" s="529" t="s">
        <v>932</v>
      </c>
      <c r="B36" s="530" t="s">
        <v>49</v>
      </c>
      <c r="C36" s="530" t="s">
        <v>899</v>
      </c>
      <c r="D36" s="530" t="s">
        <v>899</v>
      </c>
      <c r="E36" s="530" t="s">
        <v>899</v>
      </c>
      <c r="F36" s="530" t="s">
        <v>899</v>
      </c>
      <c r="G36" s="530" t="s">
        <v>899</v>
      </c>
      <c r="H36" s="527"/>
      <c r="I36" s="527"/>
      <c r="J36" s="527"/>
    </row>
    <row r="37" spans="1:10" ht="15" customHeight="1">
      <c r="A37" s="529" t="s">
        <v>933</v>
      </c>
      <c r="B37" s="530" t="s">
        <v>50</v>
      </c>
      <c r="C37" s="530" t="s">
        <v>899</v>
      </c>
      <c r="D37" s="531">
        <f>BCThuNhap_06203!D72</f>
        <v>-2870186244</v>
      </c>
      <c r="E37" s="531">
        <f>BCThuNhap_06203!E72</f>
        <v>-4546886970</v>
      </c>
      <c r="F37" s="531">
        <f>BCThuNhap_06203!F72</f>
        <v>16655021850</v>
      </c>
      <c r="G37" s="531">
        <f>BCThuNhap_06203!G72</f>
        <v>20804286064</v>
      </c>
      <c r="H37" s="527"/>
      <c r="I37" s="527"/>
      <c r="J37" s="527"/>
    </row>
    <row r="38" spans="1:10" ht="15" customHeight="1">
      <c r="A38" s="527" t="s">
        <v>899</v>
      </c>
      <c r="B38" s="527" t="s">
        <v>899</v>
      </c>
      <c r="C38" s="527" t="s">
        <v>899</v>
      </c>
      <c r="D38" s="527" t="s">
        <v>899</v>
      </c>
      <c r="E38" s="527" t="s">
        <v>899</v>
      </c>
      <c r="F38" s="527" t="s">
        <v>899</v>
      </c>
      <c r="G38" s="527" t="s">
        <v>899</v>
      </c>
      <c r="H38" s="527"/>
      <c r="I38" s="527"/>
      <c r="J38" s="527"/>
    </row>
  </sheetData>
  <mergeCells count="5">
    <mergeCell ref="A1:A2"/>
    <mergeCell ref="B1:B2"/>
    <mergeCell ref="C1:C2"/>
    <mergeCell ref="D1:E1"/>
    <mergeCell ref="F1:G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opLeftCell="A11" workbookViewId="0">
      <selection activeCell="M43" sqref="M43"/>
    </sheetView>
  </sheetViews>
  <sheetFormatPr defaultRowHeight="12.75"/>
  <cols>
    <col min="1" max="1" width="66.42578125" customWidth="1"/>
    <col min="2" max="2" width="6.85546875" customWidth="1"/>
    <col min="3" max="3" width="21" customWidth="1"/>
    <col min="4" max="4" width="18.42578125" customWidth="1"/>
    <col min="5" max="5" width="18.7109375" customWidth="1"/>
    <col min="257" max="257" width="66.42578125" customWidth="1"/>
    <col min="258" max="258" width="6.85546875" customWidth="1"/>
    <col min="259" max="259" width="21" customWidth="1"/>
    <col min="260" max="260" width="18.42578125" customWidth="1"/>
    <col min="261" max="261" width="18.7109375" customWidth="1"/>
    <col min="513" max="513" width="66.42578125" customWidth="1"/>
    <col min="514" max="514" width="6.85546875" customWidth="1"/>
    <col min="515" max="515" width="21" customWidth="1"/>
    <col min="516" max="516" width="18.42578125" customWidth="1"/>
    <col min="517" max="517" width="18.7109375" customWidth="1"/>
    <col min="769" max="769" width="66.42578125" customWidth="1"/>
    <col min="770" max="770" width="6.85546875" customWidth="1"/>
    <col min="771" max="771" width="21" customWidth="1"/>
    <col min="772" max="772" width="18.42578125" customWidth="1"/>
    <col min="773" max="773" width="18.7109375" customWidth="1"/>
    <col min="1025" max="1025" width="66.42578125" customWidth="1"/>
    <col min="1026" max="1026" width="6.85546875" customWidth="1"/>
    <col min="1027" max="1027" width="21" customWidth="1"/>
    <col min="1028" max="1028" width="18.42578125" customWidth="1"/>
    <col min="1029" max="1029" width="18.7109375" customWidth="1"/>
    <col min="1281" max="1281" width="66.42578125" customWidth="1"/>
    <col min="1282" max="1282" width="6.85546875" customWidth="1"/>
    <col min="1283" max="1283" width="21" customWidth="1"/>
    <col min="1284" max="1284" width="18.42578125" customWidth="1"/>
    <col min="1285" max="1285" width="18.7109375" customWidth="1"/>
    <col min="1537" max="1537" width="66.42578125" customWidth="1"/>
    <col min="1538" max="1538" width="6.85546875" customWidth="1"/>
    <col min="1539" max="1539" width="21" customWidth="1"/>
    <col min="1540" max="1540" width="18.42578125" customWidth="1"/>
    <col min="1541" max="1541" width="18.7109375" customWidth="1"/>
    <col min="1793" max="1793" width="66.42578125" customWidth="1"/>
    <col min="1794" max="1794" width="6.85546875" customWidth="1"/>
    <col min="1795" max="1795" width="21" customWidth="1"/>
    <col min="1796" max="1796" width="18.42578125" customWidth="1"/>
    <col min="1797" max="1797" width="18.7109375" customWidth="1"/>
    <col min="2049" max="2049" width="66.42578125" customWidth="1"/>
    <col min="2050" max="2050" width="6.85546875" customWidth="1"/>
    <col min="2051" max="2051" width="21" customWidth="1"/>
    <col min="2052" max="2052" width="18.42578125" customWidth="1"/>
    <col min="2053" max="2053" width="18.7109375" customWidth="1"/>
    <col min="2305" max="2305" width="66.42578125" customWidth="1"/>
    <col min="2306" max="2306" width="6.85546875" customWidth="1"/>
    <col min="2307" max="2307" width="21" customWidth="1"/>
    <col min="2308" max="2308" width="18.42578125" customWidth="1"/>
    <col min="2309" max="2309" width="18.7109375" customWidth="1"/>
    <col min="2561" max="2561" width="66.42578125" customWidth="1"/>
    <col min="2562" max="2562" width="6.85546875" customWidth="1"/>
    <col min="2563" max="2563" width="21" customWidth="1"/>
    <col min="2564" max="2564" width="18.42578125" customWidth="1"/>
    <col min="2565" max="2565" width="18.7109375" customWidth="1"/>
    <col min="2817" max="2817" width="66.42578125" customWidth="1"/>
    <col min="2818" max="2818" width="6.85546875" customWidth="1"/>
    <col min="2819" max="2819" width="21" customWidth="1"/>
    <col min="2820" max="2820" width="18.42578125" customWidth="1"/>
    <col min="2821" max="2821" width="18.7109375" customWidth="1"/>
    <col min="3073" max="3073" width="66.42578125" customWidth="1"/>
    <col min="3074" max="3074" width="6.85546875" customWidth="1"/>
    <col min="3075" max="3075" width="21" customWidth="1"/>
    <col min="3076" max="3076" width="18.42578125" customWidth="1"/>
    <col min="3077" max="3077" width="18.7109375" customWidth="1"/>
    <col min="3329" max="3329" width="66.42578125" customWidth="1"/>
    <col min="3330" max="3330" width="6.85546875" customWidth="1"/>
    <col min="3331" max="3331" width="21" customWidth="1"/>
    <col min="3332" max="3332" width="18.42578125" customWidth="1"/>
    <col min="3333" max="3333" width="18.7109375" customWidth="1"/>
    <col min="3585" max="3585" width="66.42578125" customWidth="1"/>
    <col min="3586" max="3586" width="6.85546875" customWidth="1"/>
    <col min="3587" max="3587" width="21" customWidth="1"/>
    <col min="3588" max="3588" width="18.42578125" customWidth="1"/>
    <col min="3589" max="3589" width="18.7109375" customWidth="1"/>
    <col min="3841" max="3841" width="66.42578125" customWidth="1"/>
    <col min="3842" max="3842" width="6.85546875" customWidth="1"/>
    <col min="3843" max="3843" width="21" customWidth="1"/>
    <col min="3844" max="3844" width="18.42578125" customWidth="1"/>
    <col min="3845" max="3845" width="18.7109375" customWidth="1"/>
    <col min="4097" max="4097" width="66.42578125" customWidth="1"/>
    <col min="4098" max="4098" width="6.85546875" customWidth="1"/>
    <col min="4099" max="4099" width="21" customWidth="1"/>
    <col min="4100" max="4100" width="18.42578125" customWidth="1"/>
    <col min="4101" max="4101" width="18.7109375" customWidth="1"/>
    <col min="4353" max="4353" width="66.42578125" customWidth="1"/>
    <col min="4354" max="4354" width="6.85546875" customWidth="1"/>
    <col min="4355" max="4355" width="21" customWidth="1"/>
    <col min="4356" max="4356" width="18.42578125" customWidth="1"/>
    <col min="4357" max="4357" width="18.7109375" customWidth="1"/>
    <col min="4609" max="4609" width="66.42578125" customWidth="1"/>
    <col min="4610" max="4610" width="6.85546875" customWidth="1"/>
    <col min="4611" max="4611" width="21" customWidth="1"/>
    <col min="4612" max="4612" width="18.42578125" customWidth="1"/>
    <col min="4613" max="4613" width="18.7109375" customWidth="1"/>
    <col min="4865" max="4865" width="66.42578125" customWidth="1"/>
    <col min="4866" max="4866" width="6.85546875" customWidth="1"/>
    <col min="4867" max="4867" width="21" customWidth="1"/>
    <col min="4868" max="4868" width="18.42578125" customWidth="1"/>
    <col min="4869" max="4869" width="18.7109375" customWidth="1"/>
    <col min="5121" max="5121" width="66.42578125" customWidth="1"/>
    <col min="5122" max="5122" width="6.85546875" customWidth="1"/>
    <col min="5123" max="5123" width="21" customWidth="1"/>
    <col min="5124" max="5124" width="18.42578125" customWidth="1"/>
    <col min="5125" max="5125" width="18.7109375" customWidth="1"/>
    <col min="5377" max="5377" width="66.42578125" customWidth="1"/>
    <col min="5378" max="5378" width="6.85546875" customWidth="1"/>
    <col min="5379" max="5379" width="21" customWidth="1"/>
    <col min="5380" max="5380" width="18.42578125" customWidth="1"/>
    <col min="5381" max="5381" width="18.7109375" customWidth="1"/>
    <col min="5633" max="5633" width="66.42578125" customWidth="1"/>
    <col min="5634" max="5634" width="6.85546875" customWidth="1"/>
    <col min="5635" max="5635" width="21" customWidth="1"/>
    <col min="5636" max="5636" width="18.42578125" customWidth="1"/>
    <col min="5637" max="5637" width="18.7109375" customWidth="1"/>
    <col min="5889" max="5889" width="66.42578125" customWidth="1"/>
    <col min="5890" max="5890" width="6.85546875" customWidth="1"/>
    <col min="5891" max="5891" width="21" customWidth="1"/>
    <col min="5892" max="5892" width="18.42578125" customWidth="1"/>
    <col min="5893" max="5893" width="18.7109375" customWidth="1"/>
    <col min="6145" max="6145" width="66.42578125" customWidth="1"/>
    <col min="6146" max="6146" width="6.85546875" customWidth="1"/>
    <col min="6147" max="6147" width="21" customWidth="1"/>
    <col min="6148" max="6148" width="18.42578125" customWidth="1"/>
    <col min="6149" max="6149" width="18.7109375" customWidth="1"/>
    <col min="6401" max="6401" width="66.42578125" customWidth="1"/>
    <col min="6402" max="6402" width="6.85546875" customWidth="1"/>
    <col min="6403" max="6403" width="21" customWidth="1"/>
    <col min="6404" max="6404" width="18.42578125" customWidth="1"/>
    <col min="6405" max="6405" width="18.7109375" customWidth="1"/>
    <col min="6657" max="6657" width="66.42578125" customWidth="1"/>
    <col min="6658" max="6658" width="6.85546875" customWidth="1"/>
    <col min="6659" max="6659" width="21" customWidth="1"/>
    <col min="6660" max="6660" width="18.42578125" customWidth="1"/>
    <col min="6661" max="6661" width="18.7109375" customWidth="1"/>
    <col min="6913" max="6913" width="66.42578125" customWidth="1"/>
    <col min="6914" max="6914" width="6.85546875" customWidth="1"/>
    <col min="6915" max="6915" width="21" customWidth="1"/>
    <col min="6916" max="6916" width="18.42578125" customWidth="1"/>
    <col min="6917" max="6917" width="18.7109375" customWidth="1"/>
    <col min="7169" max="7169" width="66.42578125" customWidth="1"/>
    <col min="7170" max="7170" width="6.85546875" customWidth="1"/>
    <col min="7171" max="7171" width="21" customWidth="1"/>
    <col min="7172" max="7172" width="18.42578125" customWidth="1"/>
    <col min="7173" max="7173" width="18.7109375" customWidth="1"/>
    <col min="7425" max="7425" width="66.42578125" customWidth="1"/>
    <col min="7426" max="7426" width="6.85546875" customWidth="1"/>
    <col min="7427" max="7427" width="21" customWidth="1"/>
    <col min="7428" max="7428" width="18.42578125" customWidth="1"/>
    <col min="7429" max="7429" width="18.7109375" customWidth="1"/>
    <col min="7681" max="7681" width="66.42578125" customWidth="1"/>
    <col min="7682" max="7682" width="6.85546875" customWidth="1"/>
    <col min="7683" max="7683" width="21" customWidth="1"/>
    <col min="7684" max="7684" width="18.42578125" customWidth="1"/>
    <col min="7685" max="7685" width="18.7109375" customWidth="1"/>
    <col min="7937" max="7937" width="66.42578125" customWidth="1"/>
    <col min="7938" max="7938" width="6.85546875" customWidth="1"/>
    <col min="7939" max="7939" width="21" customWidth="1"/>
    <col min="7940" max="7940" width="18.42578125" customWidth="1"/>
    <col min="7941" max="7941" width="18.7109375" customWidth="1"/>
    <col min="8193" max="8193" width="66.42578125" customWidth="1"/>
    <col min="8194" max="8194" width="6.85546875" customWidth="1"/>
    <col min="8195" max="8195" width="21" customWidth="1"/>
    <col min="8196" max="8196" width="18.42578125" customWidth="1"/>
    <col min="8197" max="8197" width="18.7109375" customWidth="1"/>
    <col min="8449" max="8449" width="66.42578125" customWidth="1"/>
    <col min="8450" max="8450" width="6.85546875" customWidth="1"/>
    <col min="8451" max="8451" width="21" customWidth="1"/>
    <col min="8452" max="8452" width="18.42578125" customWidth="1"/>
    <col min="8453" max="8453" width="18.7109375" customWidth="1"/>
    <col min="8705" max="8705" width="66.42578125" customWidth="1"/>
    <col min="8706" max="8706" width="6.85546875" customWidth="1"/>
    <col min="8707" max="8707" width="21" customWidth="1"/>
    <col min="8708" max="8708" width="18.42578125" customWidth="1"/>
    <col min="8709" max="8709" width="18.7109375" customWidth="1"/>
    <col min="8961" max="8961" width="66.42578125" customWidth="1"/>
    <col min="8962" max="8962" width="6.85546875" customWidth="1"/>
    <col min="8963" max="8963" width="21" customWidth="1"/>
    <col min="8964" max="8964" width="18.42578125" customWidth="1"/>
    <col min="8965" max="8965" width="18.7109375" customWidth="1"/>
    <col min="9217" max="9217" width="66.42578125" customWidth="1"/>
    <col min="9218" max="9218" width="6.85546875" customWidth="1"/>
    <col min="9219" max="9219" width="21" customWidth="1"/>
    <col min="9220" max="9220" width="18.42578125" customWidth="1"/>
    <col min="9221" max="9221" width="18.7109375" customWidth="1"/>
    <col min="9473" max="9473" width="66.42578125" customWidth="1"/>
    <col min="9474" max="9474" width="6.85546875" customWidth="1"/>
    <col min="9475" max="9475" width="21" customWidth="1"/>
    <col min="9476" max="9476" width="18.42578125" customWidth="1"/>
    <col min="9477" max="9477" width="18.7109375" customWidth="1"/>
    <col min="9729" max="9729" width="66.42578125" customWidth="1"/>
    <col min="9730" max="9730" width="6.85546875" customWidth="1"/>
    <col min="9731" max="9731" width="21" customWidth="1"/>
    <col min="9732" max="9732" width="18.42578125" customWidth="1"/>
    <col min="9733" max="9733" width="18.7109375" customWidth="1"/>
    <col min="9985" max="9985" width="66.42578125" customWidth="1"/>
    <col min="9986" max="9986" width="6.85546875" customWidth="1"/>
    <col min="9987" max="9987" width="21" customWidth="1"/>
    <col min="9988" max="9988" width="18.42578125" customWidth="1"/>
    <col min="9989" max="9989" width="18.7109375" customWidth="1"/>
    <col min="10241" max="10241" width="66.42578125" customWidth="1"/>
    <col min="10242" max="10242" width="6.85546875" customWidth="1"/>
    <col min="10243" max="10243" width="21" customWidth="1"/>
    <col min="10244" max="10244" width="18.42578125" customWidth="1"/>
    <col min="10245" max="10245" width="18.7109375" customWidth="1"/>
    <col min="10497" max="10497" width="66.42578125" customWidth="1"/>
    <col min="10498" max="10498" width="6.85546875" customWidth="1"/>
    <col min="10499" max="10499" width="21" customWidth="1"/>
    <col min="10500" max="10500" width="18.42578125" customWidth="1"/>
    <col min="10501" max="10501" width="18.7109375" customWidth="1"/>
    <col min="10753" max="10753" width="66.42578125" customWidth="1"/>
    <col min="10754" max="10754" width="6.85546875" customWidth="1"/>
    <col min="10755" max="10755" width="21" customWidth="1"/>
    <col min="10756" max="10756" width="18.42578125" customWidth="1"/>
    <col min="10757" max="10757" width="18.7109375" customWidth="1"/>
    <col min="11009" max="11009" width="66.42578125" customWidth="1"/>
    <col min="11010" max="11010" width="6.85546875" customWidth="1"/>
    <col min="11011" max="11011" width="21" customWidth="1"/>
    <col min="11012" max="11012" width="18.42578125" customWidth="1"/>
    <col min="11013" max="11013" width="18.7109375" customWidth="1"/>
    <col min="11265" max="11265" width="66.42578125" customWidth="1"/>
    <col min="11266" max="11266" width="6.85546875" customWidth="1"/>
    <col min="11267" max="11267" width="21" customWidth="1"/>
    <col min="11268" max="11268" width="18.42578125" customWidth="1"/>
    <col min="11269" max="11269" width="18.7109375" customWidth="1"/>
    <col min="11521" max="11521" width="66.42578125" customWidth="1"/>
    <col min="11522" max="11522" width="6.85546875" customWidth="1"/>
    <col min="11523" max="11523" width="21" customWidth="1"/>
    <col min="11524" max="11524" width="18.42578125" customWidth="1"/>
    <col min="11525" max="11525" width="18.7109375" customWidth="1"/>
    <col min="11777" max="11777" width="66.42578125" customWidth="1"/>
    <col min="11778" max="11778" width="6.85546875" customWidth="1"/>
    <col min="11779" max="11779" width="21" customWidth="1"/>
    <col min="11780" max="11780" width="18.42578125" customWidth="1"/>
    <col min="11781" max="11781" width="18.7109375" customWidth="1"/>
    <col min="12033" max="12033" width="66.42578125" customWidth="1"/>
    <col min="12034" max="12034" width="6.85546875" customWidth="1"/>
    <col min="12035" max="12035" width="21" customWidth="1"/>
    <col min="12036" max="12036" width="18.42578125" customWidth="1"/>
    <col min="12037" max="12037" width="18.7109375" customWidth="1"/>
    <col min="12289" max="12289" width="66.42578125" customWidth="1"/>
    <col min="12290" max="12290" width="6.85546875" customWidth="1"/>
    <col min="12291" max="12291" width="21" customWidth="1"/>
    <col min="12292" max="12292" width="18.42578125" customWidth="1"/>
    <col min="12293" max="12293" width="18.7109375" customWidth="1"/>
    <col min="12545" max="12545" width="66.42578125" customWidth="1"/>
    <col min="12546" max="12546" width="6.85546875" customWidth="1"/>
    <col min="12547" max="12547" width="21" customWidth="1"/>
    <col min="12548" max="12548" width="18.42578125" customWidth="1"/>
    <col min="12549" max="12549" width="18.7109375" customWidth="1"/>
    <col min="12801" max="12801" width="66.42578125" customWidth="1"/>
    <col min="12802" max="12802" width="6.85546875" customWidth="1"/>
    <col min="12803" max="12803" width="21" customWidth="1"/>
    <col min="12804" max="12804" width="18.42578125" customWidth="1"/>
    <col min="12805" max="12805" width="18.7109375" customWidth="1"/>
    <col min="13057" max="13057" width="66.42578125" customWidth="1"/>
    <col min="13058" max="13058" width="6.85546875" customWidth="1"/>
    <col min="13059" max="13059" width="21" customWidth="1"/>
    <col min="13060" max="13060" width="18.42578125" customWidth="1"/>
    <col min="13061" max="13061" width="18.7109375" customWidth="1"/>
    <col min="13313" max="13313" width="66.42578125" customWidth="1"/>
    <col min="13314" max="13314" width="6.85546875" customWidth="1"/>
    <col min="13315" max="13315" width="21" customWidth="1"/>
    <col min="13316" max="13316" width="18.42578125" customWidth="1"/>
    <col min="13317" max="13317" width="18.7109375" customWidth="1"/>
    <col min="13569" max="13569" width="66.42578125" customWidth="1"/>
    <col min="13570" max="13570" width="6.85546875" customWidth="1"/>
    <col min="13571" max="13571" width="21" customWidth="1"/>
    <col min="13572" max="13572" width="18.42578125" customWidth="1"/>
    <col min="13573" max="13573" width="18.7109375" customWidth="1"/>
    <col min="13825" max="13825" width="66.42578125" customWidth="1"/>
    <col min="13826" max="13826" width="6.85546875" customWidth="1"/>
    <col min="13827" max="13827" width="21" customWidth="1"/>
    <col min="13828" max="13828" width="18.42578125" customWidth="1"/>
    <col min="13829" max="13829" width="18.7109375" customWidth="1"/>
    <col min="14081" max="14081" width="66.42578125" customWidth="1"/>
    <col min="14082" max="14082" width="6.85546875" customWidth="1"/>
    <col min="14083" max="14083" width="21" customWidth="1"/>
    <col min="14084" max="14084" width="18.42578125" customWidth="1"/>
    <col min="14085" max="14085" width="18.7109375" customWidth="1"/>
    <col min="14337" max="14337" width="66.42578125" customWidth="1"/>
    <col min="14338" max="14338" width="6.85546875" customWidth="1"/>
    <col min="14339" max="14339" width="21" customWidth="1"/>
    <col min="14340" max="14340" width="18.42578125" customWidth="1"/>
    <col min="14341" max="14341" width="18.7109375" customWidth="1"/>
    <col min="14593" max="14593" width="66.42578125" customWidth="1"/>
    <col min="14594" max="14594" width="6.85546875" customWidth="1"/>
    <col min="14595" max="14595" width="21" customWidth="1"/>
    <col min="14596" max="14596" width="18.42578125" customWidth="1"/>
    <col min="14597" max="14597" width="18.7109375" customWidth="1"/>
    <col min="14849" max="14849" width="66.42578125" customWidth="1"/>
    <col min="14850" max="14850" width="6.85546875" customWidth="1"/>
    <col min="14851" max="14851" width="21" customWidth="1"/>
    <col min="14852" max="14852" width="18.42578125" customWidth="1"/>
    <col min="14853" max="14853" width="18.7109375" customWidth="1"/>
    <col min="15105" max="15105" width="66.42578125" customWidth="1"/>
    <col min="15106" max="15106" width="6.85546875" customWidth="1"/>
    <col min="15107" max="15107" width="21" customWidth="1"/>
    <col min="15108" max="15108" width="18.42578125" customWidth="1"/>
    <col min="15109" max="15109" width="18.7109375" customWidth="1"/>
    <col min="15361" max="15361" width="66.42578125" customWidth="1"/>
    <col min="15362" max="15362" width="6.85546875" customWidth="1"/>
    <col min="15363" max="15363" width="21" customWidth="1"/>
    <col min="15364" max="15364" width="18.42578125" customWidth="1"/>
    <col min="15365" max="15365" width="18.7109375" customWidth="1"/>
    <col min="15617" max="15617" width="66.42578125" customWidth="1"/>
    <col min="15618" max="15618" width="6.85546875" customWidth="1"/>
    <col min="15619" max="15619" width="21" customWidth="1"/>
    <col min="15620" max="15620" width="18.42578125" customWidth="1"/>
    <col min="15621" max="15621" width="18.7109375" customWidth="1"/>
    <col min="15873" max="15873" width="66.42578125" customWidth="1"/>
    <col min="15874" max="15874" width="6.85546875" customWidth="1"/>
    <col min="15875" max="15875" width="21" customWidth="1"/>
    <col min="15876" max="15876" width="18.42578125" customWidth="1"/>
    <col min="15877" max="15877" width="18.7109375" customWidth="1"/>
    <col min="16129" max="16129" width="66.42578125" customWidth="1"/>
    <col min="16130" max="16130" width="6.85546875" customWidth="1"/>
    <col min="16131" max="16131" width="21" customWidth="1"/>
    <col min="16132" max="16132" width="18.42578125" customWidth="1"/>
    <col min="16133" max="16133" width="18.7109375" customWidth="1"/>
  </cols>
  <sheetData>
    <row r="1" spans="1:5" ht="15" customHeight="1">
      <c r="A1" s="528" t="s">
        <v>891</v>
      </c>
      <c r="B1" s="528" t="s">
        <v>892</v>
      </c>
      <c r="C1" s="528" t="s">
        <v>893</v>
      </c>
      <c r="D1" s="528" t="s">
        <v>894</v>
      </c>
      <c r="E1" s="528" t="s">
        <v>895</v>
      </c>
    </row>
    <row r="2" spans="1:5" ht="15" customHeight="1">
      <c r="A2" s="529" t="s">
        <v>934</v>
      </c>
      <c r="B2" s="530" t="s">
        <v>51</v>
      </c>
      <c r="C2" s="530" t="s">
        <v>899</v>
      </c>
      <c r="D2" s="530" t="s">
        <v>899</v>
      </c>
      <c r="E2" s="530" t="s">
        <v>899</v>
      </c>
    </row>
    <row r="3" spans="1:5" ht="15" customHeight="1">
      <c r="A3" s="530" t="s">
        <v>935</v>
      </c>
      <c r="B3" s="530" t="s">
        <v>0</v>
      </c>
      <c r="C3" s="530"/>
      <c r="D3" s="532">
        <f>BCTinhHinhTaiChinh_06105!D18</f>
        <v>12057506543</v>
      </c>
      <c r="E3" s="532">
        <f>BCTinhHinhTaiChinh_06105!E18</f>
        <v>9446760417</v>
      </c>
    </row>
    <row r="4" spans="1:5" ht="15" customHeight="1">
      <c r="A4" s="530" t="s">
        <v>936</v>
      </c>
      <c r="B4" s="530" t="s">
        <v>52</v>
      </c>
      <c r="C4" s="530"/>
      <c r="D4" s="532">
        <f>BCTinhHinhTaiChinh_06105!D19</f>
        <v>7057506543</v>
      </c>
      <c r="E4" s="532">
        <f>BCTinhHinhTaiChinh_06105!E19</f>
        <v>2446760417</v>
      </c>
    </row>
    <row r="5" spans="1:5" ht="15" customHeight="1">
      <c r="A5" s="530" t="s">
        <v>937</v>
      </c>
      <c r="B5" s="530" t="s">
        <v>53</v>
      </c>
      <c r="C5" s="530"/>
      <c r="D5" s="532">
        <f>BCTinhHinhTaiChinh_06105!D23</f>
        <v>5000000000</v>
      </c>
      <c r="E5" s="532">
        <f>BCTinhHinhTaiChinh_06105!E23</f>
        <v>7000000000</v>
      </c>
    </row>
    <row r="6" spans="1:5" ht="15" customHeight="1">
      <c r="A6" s="530" t="s">
        <v>938</v>
      </c>
      <c r="B6" s="530" t="s">
        <v>1</v>
      </c>
      <c r="C6" s="530" t="s">
        <v>899</v>
      </c>
      <c r="D6" s="532">
        <f>BCTinhHinhTaiChinh_06105!D24</f>
        <v>142417827499</v>
      </c>
      <c r="E6" s="532">
        <f>BCTinhHinhTaiChinh_06105!E24</f>
        <v>151132867826</v>
      </c>
    </row>
    <row r="7" spans="1:5" ht="15" customHeight="1">
      <c r="A7" s="530" t="s">
        <v>939</v>
      </c>
      <c r="B7" s="530" t="s">
        <v>2</v>
      </c>
      <c r="C7" s="530" t="s">
        <v>899</v>
      </c>
      <c r="D7" s="532">
        <f>BCTinhHinhTaiChinh_06105!D25</f>
        <v>142417827499</v>
      </c>
      <c r="E7" s="532">
        <f>BCTinhHinhTaiChinh_06105!E25</f>
        <v>151132867826</v>
      </c>
    </row>
    <row r="8" spans="1:5" ht="15" customHeight="1">
      <c r="A8" s="530" t="s">
        <v>940</v>
      </c>
      <c r="B8" s="530" t="s">
        <v>54</v>
      </c>
      <c r="C8" s="530" t="s">
        <v>899</v>
      </c>
      <c r="D8" s="531">
        <f>BCTinhHinhTaiChinh_06105!D32</f>
        <v>0</v>
      </c>
      <c r="E8" s="531">
        <f>BCTinhHinhTaiChinh_06105!E32</f>
        <v>0</v>
      </c>
    </row>
    <row r="9" spans="1:5" ht="15" customHeight="1">
      <c r="A9" s="530" t="s">
        <v>941</v>
      </c>
      <c r="B9" s="530" t="s">
        <v>3</v>
      </c>
      <c r="C9" s="530" t="s">
        <v>899</v>
      </c>
      <c r="D9" s="531">
        <f>BCTinhHinhTaiChinh_06105!D33</f>
        <v>3748179119</v>
      </c>
      <c r="E9" s="531">
        <f>BCTinhHinhTaiChinh_06105!E33</f>
        <v>647222670</v>
      </c>
    </row>
    <row r="10" spans="1:5" ht="15" customHeight="1">
      <c r="A10" s="530" t="s">
        <v>942</v>
      </c>
      <c r="B10" s="530" t="s">
        <v>4</v>
      </c>
      <c r="C10" s="530" t="s">
        <v>899</v>
      </c>
      <c r="D10" s="531">
        <f>BCTinhHinhTaiChinh_06105!D34</f>
        <v>2631771411</v>
      </c>
      <c r="E10" s="531">
        <f>BCTinhHinhTaiChinh_06105!E34</f>
        <v>0</v>
      </c>
    </row>
    <row r="11" spans="1:5" ht="15" customHeight="1">
      <c r="A11" s="530" t="s">
        <v>943</v>
      </c>
      <c r="B11" s="530" t="s">
        <v>944</v>
      </c>
      <c r="C11" s="530" t="s">
        <v>899</v>
      </c>
      <c r="D11" s="530" t="s">
        <v>899</v>
      </c>
      <c r="E11" s="530" t="s">
        <v>899</v>
      </c>
    </row>
    <row r="12" spans="1:5" ht="15" customHeight="1">
      <c r="A12" s="530" t="s">
        <v>945</v>
      </c>
      <c r="B12" s="530" t="s">
        <v>55</v>
      </c>
      <c r="C12" s="530"/>
      <c r="D12" s="532">
        <f>BCTinhHinhTaiChinh_06105!D35</f>
        <v>1116407708</v>
      </c>
      <c r="E12" s="532">
        <f>BCTinhHinhTaiChinh_06105!E35</f>
        <v>647222670</v>
      </c>
    </row>
    <row r="13" spans="1:5" ht="15" customHeight="1">
      <c r="A13" s="530" t="s">
        <v>946</v>
      </c>
      <c r="B13" s="530" t="s">
        <v>56</v>
      </c>
      <c r="C13" s="530" t="s">
        <v>899</v>
      </c>
      <c r="D13" s="531">
        <f>BCTinhHinhTaiChinh_06105!D36</f>
        <v>0</v>
      </c>
      <c r="E13" s="531">
        <f>BCTinhHinhTaiChinh_06105!E36</f>
        <v>0</v>
      </c>
    </row>
    <row r="14" spans="1:5" ht="15" customHeight="1">
      <c r="A14" s="530" t="s">
        <v>947</v>
      </c>
      <c r="B14" s="530" t="s">
        <v>948</v>
      </c>
      <c r="C14" s="530" t="s">
        <v>899</v>
      </c>
      <c r="D14" s="530" t="s">
        <v>899</v>
      </c>
      <c r="E14" s="530" t="s">
        <v>899</v>
      </c>
    </row>
    <row r="15" spans="1:5" ht="15" customHeight="1">
      <c r="A15" s="530" t="s">
        <v>949</v>
      </c>
      <c r="B15" s="530" t="s">
        <v>57</v>
      </c>
      <c r="C15" s="530" t="s">
        <v>899</v>
      </c>
      <c r="D15" s="532">
        <f>BCTinhHinhTaiChinh_06105!D38</f>
        <v>1116407708</v>
      </c>
      <c r="E15" s="532">
        <f>BCTinhHinhTaiChinh_06105!E38</f>
        <v>647222670</v>
      </c>
    </row>
    <row r="16" spans="1:5" ht="15" customHeight="1">
      <c r="A16" s="530" t="s">
        <v>950</v>
      </c>
      <c r="B16" s="530" t="s">
        <v>58</v>
      </c>
      <c r="C16" s="530" t="s">
        <v>899</v>
      </c>
      <c r="D16" s="532">
        <f>BCTinhHinhTaiChinh_06105!D44</f>
        <v>0</v>
      </c>
      <c r="E16" s="532">
        <f>BCTinhHinhTaiChinh_06105!E44</f>
        <v>0</v>
      </c>
    </row>
    <row r="17" spans="1:5" ht="15" customHeight="1">
      <c r="A17" s="530" t="s">
        <v>951</v>
      </c>
      <c r="B17" s="530" t="s">
        <v>59</v>
      </c>
      <c r="C17" s="530" t="s">
        <v>899</v>
      </c>
      <c r="D17" s="532">
        <f>BCTinhHinhTaiChinh_06105!D45</f>
        <v>0</v>
      </c>
      <c r="E17" s="532">
        <f>BCTinhHinhTaiChinh_06105!E45</f>
        <v>0</v>
      </c>
    </row>
    <row r="18" spans="1:5" ht="15" customHeight="1">
      <c r="A18" s="529" t="s">
        <v>952</v>
      </c>
      <c r="B18" s="530" t="s">
        <v>60</v>
      </c>
      <c r="C18" s="530" t="s">
        <v>899</v>
      </c>
      <c r="D18" s="532">
        <f>BCTinhHinhTaiChinh_06105!D46</f>
        <v>158223513161</v>
      </c>
      <c r="E18" s="532">
        <f>BCTinhHinhTaiChinh_06105!E46</f>
        <v>161226850913</v>
      </c>
    </row>
    <row r="19" spans="1:5" ht="15" customHeight="1">
      <c r="A19" s="529" t="s">
        <v>953</v>
      </c>
      <c r="B19" s="530" t="s">
        <v>61</v>
      </c>
      <c r="C19" s="530" t="s">
        <v>899</v>
      </c>
      <c r="D19" s="530" t="s">
        <v>899</v>
      </c>
      <c r="E19" s="530" t="s">
        <v>899</v>
      </c>
    </row>
    <row r="20" spans="1:5" ht="15" customHeight="1">
      <c r="A20" s="530" t="s">
        <v>954</v>
      </c>
      <c r="B20" s="530" t="s">
        <v>6</v>
      </c>
      <c r="C20" s="530" t="s">
        <v>899</v>
      </c>
      <c r="D20" s="531">
        <f>BCTinhHinhTaiChinh_06105!D48</f>
        <v>0</v>
      </c>
      <c r="E20" s="531">
        <f>BCTinhHinhTaiChinh_06105!E48</f>
        <v>0</v>
      </c>
    </row>
    <row r="21" spans="1:5" ht="15" customHeight="1">
      <c r="A21" s="530" t="s">
        <v>955</v>
      </c>
      <c r="B21" s="530" t="s">
        <v>7</v>
      </c>
      <c r="C21" s="530" t="s">
        <v>899</v>
      </c>
      <c r="D21" s="531">
        <f>BCTinhHinhTaiChinh_06105!D49</f>
        <v>2804820932</v>
      </c>
      <c r="E21" s="531">
        <f>BCTinhHinhTaiChinh_06105!E49</f>
        <v>1705334170</v>
      </c>
    </row>
    <row r="22" spans="1:5" ht="15" customHeight="1">
      <c r="A22" s="530" t="s">
        <v>956</v>
      </c>
      <c r="B22" s="530" t="s">
        <v>62</v>
      </c>
      <c r="C22" s="530" t="s">
        <v>899</v>
      </c>
      <c r="D22" s="531">
        <f>BCTinhHinhTaiChinh_06105!D50</f>
        <v>17923891</v>
      </c>
      <c r="E22" s="531">
        <f>BCTinhHinhTaiChinh_06105!E50</f>
        <v>4663044</v>
      </c>
    </row>
    <row r="23" spans="1:5" ht="15" customHeight="1">
      <c r="A23" s="530" t="s">
        <v>957</v>
      </c>
      <c r="B23" s="530" t="s">
        <v>8</v>
      </c>
      <c r="C23" s="530" t="s">
        <v>899</v>
      </c>
      <c r="D23" s="531">
        <f>BCTinhHinhTaiChinh_06105!D51</f>
        <v>3603507</v>
      </c>
      <c r="E23" s="531">
        <f>BCTinhHinhTaiChinh_06105!E51</f>
        <v>1866426</v>
      </c>
    </row>
    <row r="24" spans="1:5" ht="15" customHeight="1">
      <c r="A24" s="530" t="s">
        <v>958</v>
      </c>
      <c r="B24" s="530" t="s">
        <v>9</v>
      </c>
      <c r="C24" s="530" t="s">
        <v>899</v>
      </c>
      <c r="D24" s="531">
        <f>BCTinhHinhTaiChinh_06105!D52</f>
        <v>407334</v>
      </c>
      <c r="E24" s="531">
        <f>BCTinhHinhTaiChinh_06105!E52</f>
        <v>407334</v>
      </c>
    </row>
    <row r="25" spans="1:5" ht="15" customHeight="1">
      <c r="A25" s="530" t="s">
        <v>959</v>
      </c>
      <c r="B25" s="530" t="s">
        <v>63</v>
      </c>
      <c r="C25" s="530" t="s">
        <v>899</v>
      </c>
      <c r="D25" s="531">
        <f>BCTinhHinhTaiChinh_06105!D53</f>
        <v>78993176</v>
      </c>
      <c r="E25" s="531">
        <f>BCTinhHinhTaiChinh_06105!E53</f>
        <v>102486318</v>
      </c>
    </row>
    <row r="26" spans="1:5" ht="15" customHeight="1">
      <c r="A26" s="530" t="s">
        <v>960</v>
      </c>
      <c r="B26" s="530" t="s">
        <v>64</v>
      </c>
      <c r="C26" s="530" t="s">
        <v>899</v>
      </c>
      <c r="D26" s="531">
        <f>BCTinhHinhTaiChinh_06105!D61</f>
        <v>10750000</v>
      </c>
      <c r="E26" s="531">
        <f>BCTinhHinhTaiChinh_06105!E61</f>
        <v>16800000</v>
      </c>
    </row>
    <row r="27" spans="1:5" ht="15" customHeight="1">
      <c r="A27" s="530" t="s">
        <v>961</v>
      </c>
      <c r="B27" s="530" t="s">
        <v>10</v>
      </c>
      <c r="C27" s="530" t="s">
        <v>899</v>
      </c>
      <c r="D27" s="531">
        <f>BCTinhHinhTaiChinh_06105!D62</f>
        <v>11296</v>
      </c>
      <c r="E27" s="531">
        <f>BCTinhHinhTaiChinh_06105!E62</f>
        <v>11296</v>
      </c>
    </row>
    <row r="28" spans="1:5" ht="15" customHeight="1">
      <c r="A28" s="530" t="s">
        <v>962</v>
      </c>
      <c r="B28" s="530" t="s">
        <v>65</v>
      </c>
      <c r="C28" s="530" t="s">
        <v>899</v>
      </c>
      <c r="D28" s="532">
        <f>BCTinhHinhTaiChinh_06105!D63</f>
        <v>211080965</v>
      </c>
      <c r="E28" s="532">
        <f>BCTinhHinhTaiChinh_06105!E63</f>
        <v>211923603</v>
      </c>
    </row>
    <row r="29" spans="1:5" ht="15" customHeight="1">
      <c r="A29" s="530" t="s">
        <v>963</v>
      </c>
      <c r="B29" s="530" t="s">
        <v>66</v>
      </c>
      <c r="C29" s="530" t="s">
        <v>899</v>
      </c>
      <c r="D29" s="531">
        <f>BCTinhHinhTaiChinh_06105!D71</f>
        <v>0</v>
      </c>
      <c r="E29" s="531">
        <f>BCTinhHinhTaiChinh_06105!E71</f>
        <v>0</v>
      </c>
    </row>
    <row r="30" spans="1:5" ht="15" customHeight="1">
      <c r="A30" s="529" t="s">
        <v>964</v>
      </c>
      <c r="B30" s="530" t="s">
        <v>5</v>
      </c>
      <c r="C30" s="530" t="s">
        <v>899</v>
      </c>
      <c r="D30" s="532">
        <f>BCTinhHinhTaiChinh_06105!D72</f>
        <v>3127591101</v>
      </c>
      <c r="E30" s="532">
        <f>BCTinhHinhTaiChinh_06105!E72</f>
        <v>2043492191</v>
      </c>
    </row>
    <row r="31" spans="1:5" ht="15" customHeight="1">
      <c r="A31" s="529" t="s">
        <v>965</v>
      </c>
      <c r="B31" s="530" t="s">
        <v>11</v>
      </c>
      <c r="C31" s="530" t="s">
        <v>899</v>
      </c>
      <c r="D31" s="532">
        <f>BCTinhHinhTaiChinh_06105!D73</f>
        <v>155095922060</v>
      </c>
      <c r="E31" s="532">
        <f>BCTinhHinhTaiChinh_06105!E73</f>
        <v>159183358722</v>
      </c>
    </row>
    <row r="32" spans="1:5" ht="15" customHeight="1">
      <c r="A32" s="530" t="s">
        <v>966</v>
      </c>
      <c r="B32" s="530" t="s">
        <v>12</v>
      </c>
      <c r="C32" s="530" t="s">
        <v>899</v>
      </c>
      <c r="D32" s="532">
        <f>BCTinhHinhTaiChinh_06105!D74</f>
        <v>73012181252</v>
      </c>
      <c r="E32" s="532">
        <f>BCTinhHinhTaiChinh_06105!E74</f>
        <v>73584666152</v>
      </c>
    </row>
    <row r="33" spans="1:5" ht="15" customHeight="1">
      <c r="A33" s="530" t="s">
        <v>967</v>
      </c>
      <c r="B33" s="530" t="s">
        <v>13</v>
      </c>
      <c r="C33" s="530" t="s">
        <v>899</v>
      </c>
      <c r="D33" s="532">
        <f>BCTinhHinhTaiChinh_06105!D75</f>
        <v>158232561152</v>
      </c>
      <c r="E33" s="532">
        <f>BCTinhHinhTaiChinh_06105!E75</f>
        <v>156920828352</v>
      </c>
    </row>
    <row r="34" spans="1:5" ht="15" customHeight="1">
      <c r="A34" s="530" t="s">
        <v>968</v>
      </c>
      <c r="B34" s="530" t="s">
        <v>67</v>
      </c>
      <c r="C34" s="530" t="s">
        <v>899</v>
      </c>
      <c r="D34" s="531">
        <f>BCTinhHinhTaiChinh_06105!D76</f>
        <v>-85220379900</v>
      </c>
      <c r="E34" s="531">
        <f>BCTinhHinhTaiChinh_06105!E76</f>
        <v>-83336162200</v>
      </c>
    </row>
    <row r="35" spans="1:5" ht="15" customHeight="1">
      <c r="A35" s="530" t="s">
        <v>969</v>
      </c>
      <c r="B35" s="530" t="s">
        <v>68</v>
      </c>
      <c r="C35" s="530" t="s">
        <v>899</v>
      </c>
      <c r="D35" s="531">
        <f>BCTinhHinhTaiChinh_06105!D77</f>
        <v>14159334054</v>
      </c>
      <c r="E35" s="531">
        <f>BCTinhHinhTaiChinh_06105!E77</f>
        <v>14804099572</v>
      </c>
    </row>
    <row r="36" spans="1:5" ht="15" customHeight="1">
      <c r="A36" s="530" t="s">
        <v>970</v>
      </c>
      <c r="B36" s="530" t="s">
        <v>14</v>
      </c>
      <c r="C36" s="530" t="s">
        <v>899</v>
      </c>
      <c r="D36" s="531">
        <f>BCTinhHinhTaiChinh_06105!D78</f>
        <v>67924406754</v>
      </c>
      <c r="E36" s="531">
        <f>BCTinhHinhTaiChinh_06105!E78</f>
        <v>70794592998</v>
      </c>
    </row>
    <row r="37" spans="1:5" ht="15" customHeight="1">
      <c r="A37" s="529" t="s">
        <v>971</v>
      </c>
      <c r="B37" s="530" t="s">
        <v>15</v>
      </c>
      <c r="C37" s="530" t="s">
        <v>899</v>
      </c>
      <c r="D37" s="533">
        <f>BCTinhHinhTaiChinh_06105!D79</f>
        <v>21242.47</v>
      </c>
      <c r="E37" s="533">
        <f>BCTinhHinhTaiChinh_06105!E79</f>
        <v>21632.68</v>
      </c>
    </row>
    <row r="38" spans="1:5" ht="15" customHeight="1">
      <c r="A38" s="529" t="s">
        <v>972</v>
      </c>
      <c r="B38" s="530" t="s">
        <v>69</v>
      </c>
      <c r="C38" s="530" t="s">
        <v>899</v>
      </c>
      <c r="D38" s="530"/>
      <c r="E38" s="530"/>
    </row>
    <row r="39" spans="1:5" ht="15" customHeight="1">
      <c r="A39" s="530" t="s">
        <v>973</v>
      </c>
      <c r="B39" s="530" t="s">
        <v>70</v>
      </c>
      <c r="C39" s="530" t="s">
        <v>899</v>
      </c>
      <c r="D39" s="532">
        <f>BCTinhHinhTaiChinh_06105!D81</f>
        <v>0</v>
      </c>
      <c r="E39" s="532">
        <f>BCTinhHinhTaiChinh_06105!E81</f>
        <v>0</v>
      </c>
    </row>
    <row r="40" spans="1:5" ht="15" customHeight="1">
      <c r="A40" s="530" t="s">
        <v>974</v>
      </c>
      <c r="B40" s="530" t="s">
        <v>71</v>
      </c>
      <c r="C40" s="530" t="s">
        <v>899</v>
      </c>
      <c r="D40" s="532">
        <f>BCTinhHinhTaiChinh_06105!D82</f>
        <v>21452073549</v>
      </c>
      <c r="E40" s="532">
        <f>BCTinhHinhTaiChinh_06105!E82</f>
        <v>21452073549</v>
      </c>
    </row>
    <row r="41" spans="1:5" ht="15" customHeight="1">
      <c r="A41" s="529" t="s">
        <v>975</v>
      </c>
      <c r="B41" s="530" t="s">
        <v>72</v>
      </c>
      <c r="C41" s="530" t="s">
        <v>899</v>
      </c>
      <c r="D41" s="533">
        <f>BCTinhHinhTaiChinh_06105!D83</f>
        <v>0</v>
      </c>
      <c r="E41" s="533">
        <f>BCTinhHinhTaiChinh_06105!E83</f>
        <v>0</v>
      </c>
    </row>
    <row r="42" spans="1:5" ht="15" customHeight="1">
      <c r="A42" s="530" t="s">
        <v>976</v>
      </c>
      <c r="B42" s="530" t="s">
        <v>73</v>
      </c>
      <c r="C42" s="530" t="s">
        <v>899</v>
      </c>
      <c r="D42" s="533">
        <f>BCTinhHinhTaiChinh_06105!D84</f>
        <v>0</v>
      </c>
      <c r="E42" s="533">
        <f>BCTinhHinhTaiChinh_06105!E84</f>
        <v>0</v>
      </c>
    </row>
    <row r="43" spans="1:5" ht="15" customHeight="1">
      <c r="A43" s="530" t="s">
        <v>977</v>
      </c>
      <c r="B43" s="530" t="s">
        <v>74</v>
      </c>
      <c r="C43" s="530" t="s">
        <v>899</v>
      </c>
      <c r="D43" s="533">
        <f>BCTinhHinhTaiChinh_06105!D85</f>
        <v>0</v>
      </c>
      <c r="E43" s="533">
        <f>BCTinhHinhTaiChinh_06105!E85</f>
        <v>0</v>
      </c>
    </row>
    <row r="44" spans="1:5" ht="15" customHeight="1">
      <c r="A44" s="530" t="s">
        <v>978</v>
      </c>
      <c r="B44" s="530" t="s">
        <v>75</v>
      </c>
      <c r="C44" s="530" t="s">
        <v>899</v>
      </c>
      <c r="D44" s="533">
        <f>BCTinhHinhTaiChinh_06105!D86</f>
        <v>0</v>
      </c>
      <c r="E44" s="533">
        <f>BCTinhHinhTaiChinh_06105!E86</f>
        <v>0</v>
      </c>
    </row>
    <row r="45" spans="1:5" ht="15" customHeight="1">
      <c r="A45" s="530" t="s">
        <v>979</v>
      </c>
      <c r="B45" s="530" t="s">
        <v>76</v>
      </c>
      <c r="C45" s="530"/>
      <c r="D45" s="533">
        <f>BCTinhHinhTaiChinh_06105!D87</f>
        <v>7301218.1200000001</v>
      </c>
      <c r="E45" s="533">
        <f>BCTinhHinhTaiChinh_06105!E87</f>
        <v>7358466.6100000003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14" workbookViewId="0">
      <selection activeCell="K48" sqref="K48"/>
    </sheetView>
  </sheetViews>
  <sheetFormatPr defaultRowHeight="12.75"/>
  <cols>
    <col min="1" max="1" width="61.85546875" customWidth="1"/>
    <col min="2" max="2" width="6.85546875" customWidth="1"/>
    <col min="3" max="3" width="24.42578125" customWidth="1"/>
    <col min="4" max="5" width="21.5703125" customWidth="1"/>
    <col min="257" max="257" width="61.85546875" customWidth="1"/>
    <col min="258" max="258" width="6.85546875" customWidth="1"/>
    <col min="259" max="259" width="24.42578125" customWidth="1"/>
    <col min="260" max="261" width="21.5703125" customWidth="1"/>
    <col min="513" max="513" width="61.85546875" customWidth="1"/>
    <col min="514" max="514" width="6.85546875" customWidth="1"/>
    <col min="515" max="515" width="24.42578125" customWidth="1"/>
    <col min="516" max="517" width="21.5703125" customWidth="1"/>
    <col min="769" max="769" width="61.85546875" customWidth="1"/>
    <col min="770" max="770" width="6.85546875" customWidth="1"/>
    <col min="771" max="771" width="24.42578125" customWidth="1"/>
    <col min="772" max="773" width="21.5703125" customWidth="1"/>
    <col min="1025" max="1025" width="61.85546875" customWidth="1"/>
    <col min="1026" max="1026" width="6.85546875" customWidth="1"/>
    <col min="1027" max="1027" width="24.42578125" customWidth="1"/>
    <col min="1028" max="1029" width="21.5703125" customWidth="1"/>
    <col min="1281" max="1281" width="61.85546875" customWidth="1"/>
    <col min="1282" max="1282" width="6.85546875" customWidth="1"/>
    <col min="1283" max="1283" width="24.42578125" customWidth="1"/>
    <col min="1284" max="1285" width="21.5703125" customWidth="1"/>
    <col min="1537" max="1537" width="61.85546875" customWidth="1"/>
    <col min="1538" max="1538" width="6.85546875" customWidth="1"/>
    <col min="1539" max="1539" width="24.42578125" customWidth="1"/>
    <col min="1540" max="1541" width="21.5703125" customWidth="1"/>
    <col min="1793" max="1793" width="61.85546875" customWidth="1"/>
    <col min="1794" max="1794" width="6.85546875" customWidth="1"/>
    <col min="1795" max="1795" width="24.42578125" customWidth="1"/>
    <col min="1796" max="1797" width="21.5703125" customWidth="1"/>
    <col min="2049" max="2049" width="61.85546875" customWidth="1"/>
    <col min="2050" max="2050" width="6.85546875" customWidth="1"/>
    <col min="2051" max="2051" width="24.42578125" customWidth="1"/>
    <col min="2052" max="2053" width="21.5703125" customWidth="1"/>
    <col min="2305" max="2305" width="61.85546875" customWidth="1"/>
    <col min="2306" max="2306" width="6.85546875" customWidth="1"/>
    <col min="2307" max="2307" width="24.42578125" customWidth="1"/>
    <col min="2308" max="2309" width="21.5703125" customWidth="1"/>
    <col min="2561" max="2561" width="61.85546875" customWidth="1"/>
    <col min="2562" max="2562" width="6.85546875" customWidth="1"/>
    <col min="2563" max="2563" width="24.42578125" customWidth="1"/>
    <col min="2564" max="2565" width="21.5703125" customWidth="1"/>
    <col min="2817" max="2817" width="61.85546875" customWidth="1"/>
    <col min="2818" max="2818" width="6.85546875" customWidth="1"/>
    <col min="2819" max="2819" width="24.42578125" customWidth="1"/>
    <col min="2820" max="2821" width="21.5703125" customWidth="1"/>
    <col min="3073" max="3073" width="61.85546875" customWidth="1"/>
    <col min="3074" max="3074" width="6.85546875" customWidth="1"/>
    <col min="3075" max="3075" width="24.42578125" customWidth="1"/>
    <col min="3076" max="3077" width="21.5703125" customWidth="1"/>
    <col min="3329" max="3329" width="61.85546875" customWidth="1"/>
    <col min="3330" max="3330" width="6.85546875" customWidth="1"/>
    <col min="3331" max="3331" width="24.42578125" customWidth="1"/>
    <col min="3332" max="3333" width="21.5703125" customWidth="1"/>
    <col min="3585" max="3585" width="61.85546875" customWidth="1"/>
    <col min="3586" max="3586" width="6.85546875" customWidth="1"/>
    <col min="3587" max="3587" width="24.42578125" customWidth="1"/>
    <col min="3588" max="3589" width="21.5703125" customWidth="1"/>
    <col min="3841" max="3841" width="61.85546875" customWidth="1"/>
    <col min="3842" max="3842" width="6.85546875" customWidth="1"/>
    <col min="3843" max="3843" width="24.42578125" customWidth="1"/>
    <col min="3844" max="3845" width="21.5703125" customWidth="1"/>
    <col min="4097" max="4097" width="61.85546875" customWidth="1"/>
    <col min="4098" max="4098" width="6.85546875" customWidth="1"/>
    <col min="4099" max="4099" width="24.42578125" customWidth="1"/>
    <col min="4100" max="4101" width="21.5703125" customWidth="1"/>
    <col min="4353" max="4353" width="61.85546875" customWidth="1"/>
    <col min="4354" max="4354" width="6.85546875" customWidth="1"/>
    <col min="4355" max="4355" width="24.42578125" customWidth="1"/>
    <col min="4356" max="4357" width="21.5703125" customWidth="1"/>
    <col min="4609" max="4609" width="61.85546875" customWidth="1"/>
    <col min="4610" max="4610" width="6.85546875" customWidth="1"/>
    <col min="4611" max="4611" width="24.42578125" customWidth="1"/>
    <col min="4612" max="4613" width="21.5703125" customWidth="1"/>
    <col min="4865" max="4865" width="61.85546875" customWidth="1"/>
    <col min="4866" max="4866" width="6.85546875" customWidth="1"/>
    <col min="4867" max="4867" width="24.42578125" customWidth="1"/>
    <col min="4868" max="4869" width="21.5703125" customWidth="1"/>
    <col min="5121" max="5121" width="61.85546875" customWidth="1"/>
    <col min="5122" max="5122" width="6.85546875" customWidth="1"/>
    <col min="5123" max="5123" width="24.42578125" customWidth="1"/>
    <col min="5124" max="5125" width="21.5703125" customWidth="1"/>
    <col min="5377" max="5377" width="61.85546875" customWidth="1"/>
    <col min="5378" max="5378" width="6.85546875" customWidth="1"/>
    <col min="5379" max="5379" width="24.42578125" customWidth="1"/>
    <col min="5380" max="5381" width="21.5703125" customWidth="1"/>
    <col min="5633" max="5633" width="61.85546875" customWidth="1"/>
    <col min="5634" max="5634" width="6.85546875" customWidth="1"/>
    <col min="5635" max="5635" width="24.42578125" customWidth="1"/>
    <col min="5636" max="5637" width="21.5703125" customWidth="1"/>
    <col min="5889" max="5889" width="61.85546875" customWidth="1"/>
    <col min="5890" max="5890" width="6.85546875" customWidth="1"/>
    <col min="5891" max="5891" width="24.42578125" customWidth="1"/>
    <col min="5892" max="5893" width="21.5703125" customWidth="1"/>
    <col min="6145" max="6145" width="61.85546875" customWidth="1"/>
    <col min="6146" max="6146" width="6.85546875" customWidth="1"/>
    <col min="6147" max="6147" width="24.42578125" customWidth="1"/>
    <col min="6148" max="6149" width="21.5703125" customWidth="1"/>
    <col min="6401" max="6401" width="61.85546875" customWidth="1"/>
    <col min="6402" max="6402" width="6.85546875" customWidth="1"/>
    <col min="6403" max="6403" width="24.42578125" customWidth="1"/>
    <col min="6404" max="6405" width="21.5703125" customWidth="1"/>
    <col min="6657" max="6657" width="61.85546875" customWidth="1"/>
    <col min="6658" max="6658" width="6.85546875" customWidth="1"/>
    <col min="6659" max="6659" width="24.42578125" customWidth="1"/>
    <col min="6660" max="6661" width="21.5703125" customWidth="1"/>
    <col min="6913" max="6913" width="61.85546875" customWidth="1"/>
    <col min="6914" max="6914" width="6.85546875" customWidth="1"/>
    <col min="6915" max="6915" width="24.42578125" customWidth="1"/>
    <col min="6916" max="6917" width="21.5703125" customWidth="1"/>
    <col min="7169" max="7169" width="61.85546875" customWidth="1"/>
    <col min="7170" max="7170" width="6.85546875" customWidth="1"/>
    <col min="7171" max="7171" width="24.42578125" customWidth="1"/>
    <col min="7172" max="7173" width="21.5703125" customWidth="1"/>
    <col min="7425" max="7425" width="61.85546875" customWidth="1"/>
    <col min="7426" max="7426" width="6.85546875" customWidth="1"/>
    <col min="7427" max="7427" width="24.42578125" customWidth="1"/>
    <col min="7428" max="7429" width="21.5703125" customWidth="1"/>
    <col min="7681" max="7681" width="61.85546875" customWidth="1"/>
    <col min="7682" max="7682" width="6.85546875" customWidth="1"/>
    <col min="7683" max="7683" width="24.42578125" customWidth="1"/>
    <col min="7684" max="7685" width="21.5703125" customWidth="1"/>
    <col min="7937" max="7937" width="61.85546875" customWidth="1"/>
    <col min="7938" max="7938" width="6.85546875" customWidth="1"/>
    <col min="7939" max="7939" width="24.42578125" customWidth="1"/>
    <col min="7940" max="7941" width="21.5703125" customWidth="1"/>
    <col min="8193" max="8193" width="61.85546875" customWidth="1"/>
    <col min="8194" max="8194" width="6.85546875" customWidth="1"/>
    <col min="8195" max="8195" width="24.42578125" customWidth="1"/>
    <col min="8196" max="8197" width="21.5703125" customWidth="1"/>
    <col min="8449" max="8449" width="61.85546875" customWidth="1"/>
    <col min="8450" max="8450" width="6.85546875" customWidth="1"/>
    <col min="8451" max="8451" width="24.42578125" customWidth="1"/>
    <col min="8452" max="8453" width="21.5703125" customWidth="1"/>
    <col min="8705" max="8705" width="61.85546875" customWidth="1"/>
    <col min="8706" max="8706" width="6.85546875" customWidth="1"/>
    <col min="8707" max="8707" width="24.42578125" customWidth="1"/>
    <col min="8708" max="8709" width="21.5703125" customWidth="1"/>
    <col min="8961" max="8961" width="61.85546875" customWidth="1"/>
    <col min="8962" max="8962" width="6.85546875" customWidth="1"/>
    <col min="8963" max="8963" width="24.42578125" customWidth="1"/>
    <col min="8964" max="8965" width="21.5703125" customWidth="1"/>
    <col min="9217" max="9217" width="61.85546875" customWidth="1"/>
    <col min="9218" max="9218" width="6.85546875" customWidth="1"/>
    <col min="9219" max="9219" width="24.42578125" customWidth="1"/>
    <col min="9220" max="9221" width="21.5703125" customWidth="1"/>
    <col min="9473" max="9473" width="61.85546875" customWidth="1"/>
    <col min="9474" max="9474" width="6.85546875" customWidth="1"/>
    <col min="9475" max="9475" width="24.42578125" customWidth="1"/>
    <col min="9476" max="9477" width="21.5703125" customWidth="1"/>
    <col min="9729" max="9729" width="61.85546875" customWidth="1"/>
    <col min="9730" max="9730" width="6.85546875" customWidth="1"/>
    <col min="9731" max="9731" width="24.42578125" customWidth="1"/>
    <col min="9732" max="9733" width="21.5703125" customWidth="1"/>
    <col min="9985" max="9985" width="61.85546875" customWidth="1"/>
    <col min="9986" max="9986" width="6.85546875" customWidth="1"/>
    <col min="9987" max="9987" width="24.42578125" customWidth="1"/>
    <col min="9988" max="9989" width="21.5703125" customWidth="1"/>
    <col min="10241" max="10241" width="61.85546875" customWidth="1"/>
    <col min="10242" max="10242" width="6.85546875" customWidth="1"/>
    <col min="10243" max="10243" width="24.42578125" customWidth="1"/>
    <col min="10244" max="10245" width="21.5703125" customWidth="1"/>
    <col min="10497" max="10497" width="61.85546875" customWidth="1"/>
    <col min="10498" max="10498" width="6.85546875" customWidth="1"/>
    <col min="10499" max="10499" width="24.42578125" customWidth="1"/>
    <col min="10500" max="10501" width="21.5703125" customWidth="1"/>
    <col min="10753" max="10753" width="61.85546875" customWidth="1"/>
    <col min="10754" max="10754" width="6.85546875" customWidth="1"/>
    <col min="10755" max="10755" width="24.42578125" customWidth="1"/>
    <col min="10756" max="10757" width="21.5703125" customWidth="1"/>
    <col min="11009" max="11009" width="61.85546875" customWidth="1"/>
    <col min="11010" max="11010" width="6.85546875" customWidth="1"/>
    <col min="11011" max="11011" width="24.42578125" customWidth="1"/>
    <col min="11012" max="11013" width="21.5703125" customWidth="1"/>
    <col min="11265" max="11265" width="61.85546875" customWidth="1"/>
    <col min="11266" max="11266" width="6.85546875" customWidth="1"/>
    <col min="11267" max="11267" width="24.42578125" customWidth="1"/>
    <col min="11268" max="11269" width="21.5703125" customWidth="1"/>
    <col min="11521" max="11521" width="61.85546875" customWidth="1"/>
    <col min="11522" max="11522" width="6.85546875" customWidth="1"/>
    <col min="11523" max="11523" width="24.42578125" customWidth="1"/>
    <col min="11524" max="11525" width="21.5703125" customWidth="1"/>
    <col min="11777" max="11777" width="61.85546875" customWidth="1"/>
    <col min="11778" max="11778" width="6.85546875" customWidth="1"/>
    <col min="11779" max="11779" width="24.42578125" customWidth="1"/>
    <col min="11780" max="11781" width="21.5703125" customWidth="1"/>
    <col min="12033" max="12033" width="61.85546875" customWidth="1"/>
    <col min="12034" max="12034" width="6.85546875" customWidth="1"/>
    <col min="12035" max="12035" width="24.42578125" customWidth="1"/>
    <col min="12036" max="12037" width="21.5703125" customWidth="1"/>
    <col min="12289" max="12289" width="61.85546875" customWidth="1"/>
    <col min="12290" max="12290" width="6.85546875" customWidth="1"/>
    <col min="12291" max="12291" width="24.42578125" customWidth="1"/>
    <col min="12292" max="12293" width="21.5703125" customWidth="1"/>
    <col min="12545" max="12545" width="61.85546875" customWidth="1"/>
    <col min="12546" max="12546" width="6.85546875" customWidth="1"/>
    <col min="12547" max="12547" width="24.42578125" customWidth="1"/>
    <col min="12548" max="12549" width="21.5703125" customWidth="1"/>
    <col min="12801" max="12801" width="61.85546875" customWidth="1"/>
    <col min="12802" max="12802" width="6.85546875" customWidth="1"/>
    <col min="12803" max="12803" width="24.42578125" customWidth="1"/>
    <col min="12804" max="12805" width="21.5703125" customWidth="1"/>
    <col min="13057" max="13057" width="61.85546875" customWidth="1"/>
    <col min="13058" max="13058" width="6.85546875" customWidth="1"/>
    <col min="13059" max="13059" width="24.42578125" customWidth="1"/>
    <col min="13060" max="13061" width="21.5703125" customWidth="1"/>
    <col min="13313" max="13313" width="61.85546875" customWidth="1"/>
    <col min="13314" max="13314" width="6.85546875" customWidth="1"/>
    <col min="13315" max="13315" width="24.42578125" customWidth="1"/>
    <col min="13316" max="13317" width="21.5703125" customWidth="1"/>
    <col min="13569" max="13569" width="61.85546875" customWidth="1"/>
    <col min="13570" max="13570" width="6.85546875" customWidth="1"/>
    <col min="13571" max="13571" width="24.42578125" customWidth="1"/>
    <col min="13572" max="13573" width="21.5703125" customWidth="1"/>
    <col min="13825" max="13825" width="61.85546875" customWidth="1"/>
    <col min="13826" max="13826" width="6.85546875" customWidth="1"/>
    <col min="13827" max="13827" width="24.42578125" customWidth="1"/>
    <col min="13828" max="13829" width="21.5703125" customWidth="1"/>
    <col min="14081" max="14081" width="61.85546875" customWidth="1"/>
    <col min="14082" max="14082" width="6.85546875" customWidth="1"/>
    <col min="14083" max="14083" width="24.42578125" customWidth="1"/>
    <col min="14084" max="14085" width="21.5703125" customWidth="1"/>
    <col min="14337" max="14337" width="61.85546875" customWidth="1"/>
    <col min="14338" max="14338" width="6.85546875" customWidth="1"/>
    <col min="14339" max="14339" width="24.42578125" customWidth="1"/>
    <col min="14340" max="14341" width="21.5703125" customWidth="1"/>
    <col min="14593" max="14593" width="61.85546875" customWidth="1"/>
    <col min="14594" max="14594" width="6.85546875" customWidth="1"/>
    <col min="14595" max="14595" width="24.42578125" customWidth="1"/>
    <col min="14596" max="14597" width="21.5703125" customWidth="1"/>
    <col min="14849" max="14849" width="61.85546875" customWidth="1"/>
    <col min="14850" max="14850" width="6.85546875" customWidth="1"/>
    <col min="14851" max="14851" width="24.42578125" customWidth="1"/>
    <col min="14852" max="14853" width="21.5703125" customWidth="1"/>
    <col min="15105" max="15105" width="61.85546875" customWidth="1"/>
    <col min="15106" max="15106" width="6.85546875" customWidth="1"/>
    <col min="15107" max="15107" width="24.42578125" customWidth="1"/>
    <col min="15108" max="15109" width="21.5703125" customWidth="1"/>
    <col min="15361" max="15361" width="61.85546875" customWidth="1"/>
    <col min="15362" max="15362" width="6.85546875" customWidth="1"/>
    <col min="15363" max="15363" width="24.42578125" customWidth="1"/>
    <col min="15364" max="15365" width="21.5703125" customWidth="1"/>
    <col min="15617" max="15617" width="61.85546875" customWidth="1"/>
    <col min="15618" max="15618" width="6.85546875" customWidth="1"/>
    <col min="15619" max="15619" width="24.42578125" customWidth="1"/>
    <col min="15620" max="15621" width="21.5703125" customWidth="1"/>
    <col min="15873" max="15873" width="61.85546875" customWidth="1"/>
    <col min="15874" max="15874" width="6.85546875" customWidth="1"/>
    <col min="15875" max="15875" width="24.42578125" customWidth="1"/>
    <col min="15876" max="15877" width="21.5703125" customWidth="1"/>
    <col min="16129" max="16129" width="61.85546875" customWidth="1"/>
    <col min="16130" max="16130" width="6.85546875" customWidth="1"/>
    <col min="16131" max="16131" width="24.42578125" customWidth="1"/>
    <col min="16132" max="16133" width="21.5703125" customWidth="1"/>
  </cols>
  <sheetData>
    <row r="1" spans="1:8" ht="15" customHeight="1">
      <c r="A1" s="528" t="s">
        <v>891</v>
      </c>
      <c r="B1" s="528" t="s">
        <v>892</v>
      </c>
      <c r="C1" s="528" t="s">
        <v>893</v>
      </c>
      <c r="D1" s="528" t="s">
        <v>894</v>
      </c>
      <c r="E1" s="528" t="s">
        <v>895</v>
      </c>
    </row>
    <row r="2" spans="1:8" ht="15" customHeight="1">
      <c r="A2" s="529" t="s">
        <v>980</v>
      </c>
      <c r="B2" s="530" t="s">
        <v>51</v>
      </c>
      <c r="C2" s="530" t="s">
        <v>899</v>
      </c>
      <c r="D2" s="530" t="s">
        <v>899</v>
      </c>
      <c r="E2" s="530" t="s">
        <v>899</v>
      </c>
    </row>
    <row r="3" spans="1:8" ht="15" customHeight="1">
      <c r="A3" s="530" t="s">
        <v>981</v>
      </c>
      <c r="B3" s="530" t="s">
        <v>16</v>
      </c>
      <c r="C3" s="530" t="s">
        <v>899</v>
      </c>
      <c r="D3" s="531">
        <f>BCLCGT_06262!D18</f>
        <v>-2870186244</v>
      </c>
      <c r="E3" s="531">
        <f>BCLCGT_06262!E18</f>
        <v>1930685646</v>
      </c>
    </row>
    <row r="4" spans="1:8" ht="15" customHeight="1">
      <c r="A4" s="530" t="s">
        <v>982</v>
      </c>
      <c r="B4" s="530" t="s">
        <v>17</v>
      </c>
      <c r="C4" s="530" t="s">
        <v>899</v>
      </c>
      <c r="D4" s="531">
        <f>BCLCGT_06262!D19</f>
        <v>3619863929</v>
      </c>
      <c r="E4" s="531">
        <f>BCLCGT_06262!E19</f>
        <v>-341617397</v>
      </c>
    </row>
    <row r="5" spans="1:8" ht="15" customHeight="1">
      <c r="A5" s="530" t="s">
        <v>983</v>
      </c>
      <c r="B5" s="530" t="s">
        <v>18</v>
      </c>
      <c r="C5" s="530" t="s">
        <v>899</v>
      </c>
      <c r="D5" s="531">
        <f>BCLCGT_06262!D20</f>
        <v>3643357071</v>
      </c>
      <c r="E5" s="531">
        <f>BCLCGT_06262!E20</f>
        <v>-332081789</v>
      </c>
      <c r="H5" t="s">
        <v>1183</v>
      </c>
    </row>
    <row r="6" spans="1:8" ht="15" customHeight="1">
      <c r="A6" s="530" t="s">
        <v>984</v>
      </c>
      <c r="B6" s="530" t="s">
        <v>27</v>
      </c>
      <c r="C6" s="530" t="s">
        <v>899</v>
      </c>
      <c r="D6" s="531">
        <f>BCLCGT_06262!D21</f>
        <v>-23493142</v>
      </c>
      <c r="E6" s="531">
        <f>BCLCGT_06262!E21</f>
        <v>-9535608</v>
      </c>
    </row>
    <row r="7" spans="1:8" ht="15" customHeight="1">
      <c r="A7" s="530" t="s">
        <v>985</v>
      </c>
      <c r="B7" s="530" t="s">
        <v>28</v>
      </c>
      <c r="C7" s="530" t="s">
        <v>899</v>
      </c>
      <c r="D7" s="531">
        <f>BCLCGT_06262!D22</f>
        <v>749677685</v>
      </c>
      <c r="E7" s="531">
        <f>BCLCGT_06262!E22</f>
        <v>1589068249</v>
      </c>
    </row>
    <row r="8" spans="1:8" ht="15" customHeight="1">
      <c r="A8" s="530" t="s">
        <v>986</v>
      </c>
      <c r="B8" s="530" t="s">
        <v>34</v>
      </c>
      <c r="C8" s="530" t="s">
        <v>899</v>
      </c>
      <c r="D8" s="531">
        <f>BCLCGT_06262!D23</f>
        <v>5071683256</v>
      </c>
      <c r="E8" s="531">
        <f>BCLCGT_06262!E23</f>
        <v>-21248772812</v>
      </c>
    </row>
    <row r="9" spans="1:8" ht="15" customHeight="1">
      <c r="A9" s="530" t="s">
        <v>987</v>
      </c>
      <c r="B9" s="530" t="s">
        <v>29</v>
      </c>
      <c r="C9" s="530" t="s">
        <v>899</v>
      </c>
      <c r="D9" s="531">
        <f>BCLCGT_06262!D24</f>
        <v>-2631771411</v>
      </c>
      <c r="E9" s="531">
        <f>BCLCGT_06262!E24</f>
        <v>3622737730</v>
      </c>
    </row>
    <row r="10" spans="1:8" ht="15" customHeight="1">
      <c r="A10" s="530" t="s">
        <v>988</v>
      </c>
      <c r="B10" s="530" t="s">
        <v>30</v>
      </c>
      <c r="C10" s="530" t="s">
        <v>899</v>
      </c>
      <c r="D10" s="531">
        <f>BCLCGT_06262!D25</f>
        <v>-469185038</v>
      </c>
      <c r="E10" s="531">
        <f>BCLCGT_06262!E25</f>
        <v>-87349794</v>
      </c>
    </row>
    <row r="11" spans="1:8" ht="15" customHeight="1">
      <c r="A11" s="530" t="s">
        <v>989</v>
      </c>
      <c r="B11" s="530" t="s">
        <v>31</v>
      </c>
      <c r="C11" s="530" t="s">
        <v>899</v>
      </c>
      <c r="D11" s="531">
        <f>BCLCGT_06262!D26</f>
        <v>0</v>
      </c>
      <c r="E11" s="531">
        <f>BCLCGT_06262!E26</f>
        <v>0</v>
      </c>
    </row>
    <row r="12" spans="1:8" ht="15" customHeight="1">
      <c r="A12" s="530" t="s">
        <v>990</v>
      </c>
      <c r="B12" s="530" t="s">
        <v>32</v>
      </c>
      <c r="C12" s="530" t="s">
        <v>899</v>
      </c>
      <c r="D12" s="531">
        <f>BCLCGT_06262!D27</f>
        <v>0</v>
      </c>
      <c r="E12" s="531">
        <f>BCLCGT_06262!E27</f>
        <v>0</v>
      </c>
    </row>
    <row r="13" spans="1:8" ht="15" customHeight="1">
      <c r="A13" s="530" t="s">
        <v>991</v>
      </c>
      <c r="B13" s="530" t="s">
        <v>26</v>
      </c>
      <c r="C13" s="530" t="s">
        <v>899</v>
      </c>
      <c r="D13" s="531">
        <f>BCLCGT_06262!D28</f>
        <v>1099486762</v>
      </c>
      <c r="E13" s="531">
        <f>BCLCGT_06262!E28</f>
        <v>-1985078158</v>
      </c>
    </row>
    <row r="14" spans="1:8" ht="15" customHeight="1">
      <c r="A14" s="530" t="s">
        <v>992</v>
      </c>
      <c r="B14" s="530" t="s">
        <v>25</v>
      </c>
      <c r="C14" s="530" t="s">
        <v>899</v>
      </c>
      <c r="D14" s="531">
        <f>BCLCGT_06262!D29</f>
        <v>13260847</v>
      </c>
      <c r="E14" s="531">
        <f>BCLCGT_06262!E29</f>
        <v>-15089778</v>
      </c>
    </row>
    <row r="15" spans="1:8" ht="15" customHeight="1">
      <c r="A15" s="530" t="s">
        <v>993</v>
      </c>
      <c r="B15" s="530" t="s">
        <v>24</v>
      </c>
      <c r="C15" s="530" t="s">
        <v>899</v>
      </c>
      <c r="D15" s="531">
        <f>BCLCGT_06262!D30</f>
        <v>0</v>
      </c>
      <c r="E15" s="531">
        <f>BCLCGT_06262!E30</f>
        <v>0</v>
      </c>
    </row>
    <row r="16" spans="1:8" ht="15" customHeight="1">
      <c r="A16" s="530" t="s">
        <v>994</v>
      </c>
      <c r="B16" s="530" t="s">
        <v>23</v>
      </c>
      <c r="C16" s="530" t="s">
        <v>899</v>
      </c>
      <c r="D16" s="531">
        <f>BCLCGT_06262!D31</f>
        <v>1737081</v>
      </c>
      <c r="E16" s="531">
        <f>BCLCGT_06262!E31</f>
        <v>918970</v>
      </c>
    </row>
    <row r="17" spans="1:5" ht="15" customHeight="1">
      <c r="A17" s="530" t="s">
        <v>995</v>
      </c>
      <c r="B17" s="530" t="s">
        <v>22</v>
      </c>
      <c r="C17" s="530" t="s">
        <v>899</v>
      </c>
      <c r="D17" s="531">
        <f>BCLCGT_06262!D32</f>
        <v>-6050000</v>
      </c>
      <c r="E17" s="531">
        <f>BCLCGT_06262!E32</f>
        <v>-13200000</v>
      </c>
    </row>
    <row r="18" spans="1:5" ht="15" customHeight="1">
      <c r="A18" s="530" t="s">
        <v>996</v>
      </c>
      <c r="B18" s="530" t="s">
        <v>33</v>
      </c>
      <c r="C18" s="530" t="s">
        <v>899</v>
      </c>
      <c r="D18" s="531">
        <f>BCLCGT_06262!D33</f>
        <v>0</v>
      </c>
      <c r="E18" s="531">
        <f>BCLCGT_06262!E33</f>
        <v>-16575636</v>
      </c>
    </row>
    <row r="19" spans="1:5" ht="15" customHeight="1">
      <c r="A19" s="530" t="s">
        <v>997</v>
      </c>
      <c r="B19" s="530" t="s">
        <v>837</v>
      </c>
      <c r="C19" s="530" t="s">
        <v>899</v>
      </c>
      <c r="D19" s="531">
        <f>BCLCGT_06262!D34</f>
        <v>0</v>
      </c>
      <c r="E19" s="531">
        <f>BCLCGT_06262!E34</f>
        <v>0</v>
      </c>
    </row>
    <row r="20" spans="1:5" ht="15" customHeight="1">
      <c r="A20" s="530" t="s">
        <v>998</v>
      </c>
      <c r="B20" s="530" t="s">
        <v>839</v>
      </c>
      <c r="C20" s="530" t="s">
        <v>899</v>
      </c>
      <c r="D20" s="531">
        <f>BCLCGT_06262!D35</f>
        <v>-842638</v>
      </c>
      <c r="E20" s="531">
        <f>BCLCGT_06262!E35</f>
        <v>-5963669</v>
      </c>
    </row>
    <row r="21" spans="1:5" ht="15" customHeight="1">
      <c r="A21" s="530" t="s">
        <v>999</v>
      </c>
      <c r="B21" s="530" t="s">
        <v>841</v>
      </c>
      <c r="C21" s="530" t="s">
        <v>899</v>
      </c>
      <c r="D21" s="531">
        <f>BCLCGT_06262!D36</f>
        <v>0</v>
      </c>
      <c r="E21" s="531">
        <f>BCLCGT_06262!E36</f>
        <v>0</v>
      </c>
    </row>
    <row r="22" spans="1:5" ht="15" customHeight="1">
      <c r="A22" s="530" t="s">
        <v>1000</v>
      </c>
      <c r="B22" s="530" t="s">
        <v>843</v>
      </c>
      <c r="C22" s="530" t="s">
        <v>899</v>
      </c>
      <c r="D22" s="531">
        <f>BCLCGT_06262!D37</f>
        <v>3827996544</v>
      </c>
      <c r="E22" s="531">
        <f>BCLCGT_06262!E37</f>
        <v>-18159304898</v>
      </c>
    </row>
    <row r="23" spans="1:5" ht="15" customHeight="1">
      <c r="A23" s="529" t="s">
        <v>1001</v>
      </c>
      <c r="B23" s="530" t="s">
        <v>61</v>
      </c>
      <c r="C23" s="530" t="s">
        <v>899</v>
      </c>
      <c r="D23" s="530"/>
      <c r="E23" s="530"/>
    </row>
    <row r="24" spans="1:5" ht="15" customHeight="1">
      <c r="A24" s="530" t="s">
        <v>1002</v>
      </c>
      <c r="B24" s="530" t="s">
        <v>20</v>
      </c>
      <c r="C24" s="530" t="s">
        <v>899</v>
      </c>
      <c r="D24" s="530">
        <f>BCLCGT_06262!D39</f>
        <v>2741349566</v>
      </c>
      <c r="E24" s="530">
        <f>BCLCGT_06262!E39</f>
        <v>2300582526</v>
      </c>
    </row>
    <row r="25" spans="1:5" ht="15" customHeight="1">
      <c r="A25" s="530" t="s">
        <v>1003</v>
      </c>
      <c r="B25" s="530" t="s">
        <v>19</v>
      </c>
      <c r="C25" s="530" t="s">
        <v>899</v>
      </c>
      <c r="D25" s="530">
        <f>BCLCGT_06262!D40</f>
        <v>-3958599984</v>
      </c>
      <c r="E25" s="530">
        <f>BCLCGT_06262!E40</f>
        <v>-2098073545</v>
      </c>
    </row>
    <row r="26" spans="1:5" ht="15" customHeight="1">
      <c r="A26" s="530" t="s">
        <v>1004</v>
      </c>
      <c r="B26" s="530" t="s">
        <v>848</v>
      </c>
      <c r="C26" s="530" t="s">
        <v>899</v>
      </c>
      <c r="D26" s="530">
        <f>BCLCGT_06262!D41</f>
        <v>0</v>
      </c>
      <c r="E26" s="530">
        <f>BCLCGT_06262!E41</f>
        <v>0</v>
      </c>
    </row>
    <row r="27" spans="1:5" ht="15" customHeight="1">
      <c r="A27" s="530" t="s">
        <v>1005</v>
      </c>
      <c r="B27" s="530" t="s">
        <v>850</v>
      </c>
      <c r="C27" s="530" t="s">
        <v>899</v>
      </c>
      <c r="D27" s="530">
        <f>BCLCGT_06262!D42</f>
        <v>0</v>
      </c>
      <c r="E27" s="530">
        <f>BCLCGT_06262!E42</f>
        <v>0</v>
      </c>
    </row>
    <row r="28" spans="1:5" ht="15" customHeight="1">
      <c r="A28" s="530" t="s">
        <v>1006</v>
      </c>
      <c r="B28" s="530" t="s">
        <v>852</v>
      </c>
      <c r="C28" s="530" t="s">
        <v>899</v>
      </c>
      <c r="D28" s="530">
        <f>BCLCGT_06262!D43</f>
        <v>0</v>
      </c>
      <c r="E28" s="530">
        <f>BCLCGT_06262!E43</f>
        <v>0</v>
      </c>
    </row>
    <row r="29" spans="1:5" ht="15" customHeight="1">
      <c r="A29" s="530" t="s">
        <v>1007</v>
      </c>
      <c r="B29" s="530" t="s">
        <v>21</v>
      </c>
      <c r="C29" s="530" t="s">
        <v>899</v>
      </c>
      <c r="D29" s="530">
        <f>BCLCGT_06262!D44</f>
        <v>-1217250418</v>
      </c>
      <c r="E29" s="530">
        <f>BCLCGT_06262!E44</f>
        <v>202508981</v>
      </c>
    </row>
    <row r="30" spans="1:5" ht="15" customHeight="1">
      <c r="A30" s="529" t="s">
        <v>1008</v>
      </c>
      <c r="B30" s="530" t="s">
        <v>49</v>
      </c>
      <c r="C30" s="530" t="s">
        <v>899</v>
      </c>
      <c r="D30" s="530">
        <f>BCLCGT_06262!D45</f>
        <v>2610746126</v>
      </c>
      <c r="E30" s="530">
        <f>BCLCGT_06262!E45</f>
        <v>-17956795917</v>
      </c>
    </row>
    <row r="31" spans="1:5" ht="15" customHeight="1">
      <c r="A31" s="529" t="s">
        <v>1009</v>
      </c>
      <c r="B31" s="530" t="s">
        <v>856</v>
      </c>
      <c r="C31" s="530" t="s">
        <v>899</v>
      </c>
      <c r="D31" s="530">
        <f>BCLCGT_06262!D46</f>
        <v>9446760417</v>
      </c>
      <c r="E31" s="530">
        <f>BCLCGT_06262!E46</f>
        <v>27403556334</v>
      </c>
    </row>
    <row r="32" spans="1:5" ht="15" customHeight="1">
      <c r="A32" s="530" t="s">
        <v>1010</v>
      </c>
      <c r="B32" s="530" t="s">
        <v>858</v>
      </c>
      <c r="C32" s="530" t="s">
        <v>899</v>
      </c>
      <c r="D32" s="530">
        <f>BCLCGT_06262!D47</f>
        <v>9446760417</v>
      </c>
      <c r="E32" s="530">
        <f>BCLCGT_06262!E47</f>
        <v>27403556334</v>
      </c>
    </row>
    <row r="33" spans="1:5" ht="15" customHeight="1">
      <c r="A33" s="530" t="s">
        <v>1011</v>
      </c>
      <c r="B33" s="530" t="s">
        <v>860</v>
      </c>
      <c r="C33" s="530" t="s">
        <v>899</v>
      </c>
      <c r="D33" s="530">
        <f>BCLCGT_06262!D48</f>
        <v>9427960417</v>
      </c>
      <c r="E33" s="530">
        <f>BCLCGT_06262!E48</f>
        <v>27221556334</v>
      </c>
    </row>
    <row r="34" spans="1:5" ht="15" customHeight="1">
      <c r="A34" s="530" t="s">
        <v>1012</v>
      </c>
      <c r="B34" s="530" t="s">
        <v>862</v>
      </c>
      <c r="C34" s="530" t="s">
        <v>899</v>
      </c>
      <c r="D34" s="530">
        <f>BCLCGT_06262!D49</f>
        <v>18800000</v>
      </c>
      <c r="E34" s="530">
        <f>BCLCGT_06262!E49</f>
        <v>182000000</v>
      </c>
    </row>
    <row r="35" spans="1:5" ht="15" customHeight="1">
      <c r="A35" s="530" t="s">
        <v>1013</v>
      </c>
      <c r="B35" s="530" t="s">
        <v>864</v>
      </c>
      <c r="C35" s="530" t="s">
        <v>899</v>
      </c>
      <c r="D35" s="530">
        <f>BCLCGT_06262!D50</f>
        <v>0</v>
      </c>
      <c r="E35" s="530">
        <f>BCLCGT_06262!E50</f>
        <v>0</v>
      </c>
    </row>
    <row r="36" spans="1:5" ht="15" customHeight="1">
      <c r="A36" s="529" t="s">
        <v>1014</v>
      </c>
      <c r="B36" s="530" t="s">
        <v>866</v>
      </c>
      <c r="C36" s="530" t="s">
        <v>899</v>
      </c>
      <c r="D36" s="530">
        <f>BCLCGT_06262!D51</f>
        <v>12057506543</v>
      </c>
      <c r="E36" s="530">
        <f>BCLCGT_06262!E51</f>
        <v>9446760417</v>
      </c>
    </row>
    <row r="37" spans="1:5" ht="15" customHeight="1">
      <c r="A37" s="530" t="s">
        <v>1015</v>
      </c>
      <c r="B37" s="530" t="s">
        <v>868</v>
      </c>
      <c r="C37" s="530" t="s">
        <v>899</v>
      </c>
      <c r="D37" s="530">
        <f>BCLCGT_06262!D52</f>
        <v>12057506543</v>
      </c>
      <c r="E37" s="530">
        <f>BCLCGT_06262!E52</f>
        <v>9446760417</v>
      </c>
    </row>
    <row r="38" spans="1:5" ht="15" customHeight="1">
      <c r="A38" s="530" t="s">
        <v>1011</v>
      </c>
      <c r="B38" s="530" t="s">
        <v>869</v>
      </c>
      <c r="C38" s="530" t="s">
        <v>899</v>
      </c>
      <c r="D38" s="530">
        <f>BCLCGT_06262!D53</f>
        <v>11979755125</v>
      </c>
      <c r="E38" s="530">
        <f>BCLCGT_06262!E53</f>
        <v>9427960417</v>
      </c>
    </row>
    <row r="39" spans="1:5" ht="15" customHeight="1">
      <c r="A39" s="530" t="s">
        <v>1016</v>
      </c>
      <c r="B39" s="530" t="s">
        <v>870</v>
      </c>
      <c r="C39" s="530" t="s">
        <v>899</v>
      </c>
      <c r="D39" s="530">
        <f>BCLCGT_06262!D54</f>
        <v>77751418</v>
      </c>
      <c r="E39" s="530">
        <f>BCLCGT_06262!E54</f>
        <v>18800000</v>
      </c>
    </row>
    <row r="40" spans="1:5" ht="15" customHeight="1">
      <c r="A40" s="530" t="s">
        <v>1013</v>
      </c>
      <c r="B40" s="530" t="s">
        <v>871</v>
      </c>
      <c r="C40" s="530" t="s">
        <v>899</v>
      </c>
      <c r="D40" s="530">
        <f>BCLCGT_06262!D55</f>
        <v>0</v>
      </c>
      <c r="E40" s="530">
        <f>BCLCGT_06262!E55</f>
        <v>0</v>
      </c>
    </row>
    <row r="41" spans="1:5" ht="15" customHeight="1">
      <c r="A41" s="529" t="s">
        <v>1017</v>
      </c>
      <c r="B41" s="530" t="s">
        <v>873</v>
      </c>
      <c r="C41" s="530" t="s">
        <v>899</v>
      </c>
      <c r="D41" s="530">
        <f>BCLCGT_06262!D56</f>
        <v>2610746126</v>
      </c>
      <c r="E41" s="530">
        <f>BCLCGT_06262!E56</f>
        <v>-17956795917</v>
      </c>
    </row>
    <row r="42" spans="1:5" ht="15" customHeight="1">
      <c r="A42" s="530" t="s">
        <v>1018</v>
      </c>
      <c r="B42" s="530" t="s">
        <v>875</v>
      </c>
      <c r="C42" s="530" t="s">
        <v>899</v>
      </c>
      <c r="D42" s="530" t="s">
        <v>899</v>
      </c>
      <c r="E42" s="530" t="s">
        <v>899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4"/>
  <sheetViews>
    <sheetView topLeftCell="A10" workbookViewId="0">
      <selection activeCell="O45" sqref="O45"/>
    </sheetView>
  </sheetViews>
  <sheetFormatPr defaultRowHeight="12.75"/>
  <cols>
    <col min="1" max="1" width="6.85546875" customWidth="1"/>
    <col min="2" max="2" width="41.7109375" customWidth="1"/>
    <col min="3" max="3" width="10.28515625" customWidth="1"/>
    <col min="4" max="4" width="22" customWidth="1"/>
    <col min="5" max="5" width="21.140625" customWidth="1"/>
    <col min="6" max="6" width="18.85546875" customWidth="1"/>
    <col min="257" max="257" width="6.85546875" customWidth="1"/>
    <col min="258" max="258" width="41.7109375" customWidth="1"/>
    <col min="259" max="259" width="10.28515625" customWidth="1"/>
    <col min="260" max="260" width="13.85546875" customWidth="1"/>
    <col min="261" max="261" width="14.5703125" customWidth="1"/>
    <col min="262" max="262" width="18.85546875" customWidth="1"/>
    <col min="513" max="513" width="6.85546875" customWidth="1"/>
    <col min="514" max="514" width="41.7109375" customWidth="1"/>
    <col min="515" max="515" width="10.28515625" customWidth="1"/>
    <col min="516" max="516" width="13.85546875" customWidth="1"/>
    <col min="517" max="517" width="14.5703125" customWidth="1"/>
    <col min="518" max="518" width="18.85546875" customWidth="1"/>
    <col min="769" max="769" width="6.85546875" customWidth="1"/>
    <col min="770" max="770" width="41.7109375" customWidth="1"/>
    <col min="771" max="771" width="10.28515625" customWidth="1"/>
    <col min="772" max="772" width="13.85546875" customWidth="1"/>
    <col min="773" max="773" width="14.5703125" customWidth="1"/>
    <col min="774" max="774" width="18.85546875" customWidth="1"/>
    <col min="1025" max="1025" width="6.85546875" customWidth="1"/>
    <col min="1026" max="1026" width="41.7109375" customWidth="1"/>
    <col min="1027" max="1027" width="10.28515625" customWidth="1"/>
    <col min="1028" max="1028" width="13.85546875" customWidth="1"/>
    <col min="1029" max="1029" width="14.5703125" customWidth="1"/>
    <col min="1030" max="1030" width="18.85546875" customWidth="1"/>
    <col min="1281" max="1281" width="6.85546875" customWidth="1"/>
    <col min="1282" max="1282" width="41.7109375" customWidth="1"/>
    <col min="1283" max="1283" width="10.28515625" customWidth="1"/>
    <col min="1284" max="1284" width="13.85546875" customWidth="1"/>
    <col min="1285" max="1285" width="14.5703125" customWidth="1"/>
    <col min="1286" max="1286" width="18.85546875" customWidth="1"/>
    <col min="1537" max="1537" width="6.85546875" customWidth="1"/>
    <col min="1538" max="1538" width="41.7109375" customWidth="1"/>
    <col min="1539" max="1539" width="10.28515625" customWidth="1"/>
    <col min="1540" max="1540" width="13.85546875" customWidth="1"/>
    <col min="1541" max="1541" width="14.5703125" customWidth="1"/>
    <col min="1542" max="1542" width="18.85546875" customWidth="1"/>
    <col min="1793" max="1793" width="6.85546875" customWidth="1"/>
    <col min="1794" max="1794" width="41.7109375" customWidth="1"/>
    <col min="1795" max="1795" width="10.28515625" customWidth="1"/>
    <col min="1796" max="1796" width="13.85546875" customWidth="1"/>
    <col min="1797" max="1797" width="14.5703125" customWidth="1"/>
    <col min="1798" max="1798" width="18.85546875" customWidth="1"/>
    <col min="2049" max="2049" width="6.85546875" customWidth="1"/>
    <col min="2050" max="2050" width="41.7109375" customWidth="1"/>
    <col min="2051" max="2051" width="10.28515625" customWidth="1"/>
    <col min="2052" max="2052" width="13.85546875" customWidth="1"/>
    <col min="2053" max="2053" width="14.5703125" customWidth="1"/>
    <col min="2054" max="2054" width="18.85546875" customWidth="1"/>
    <col min="2305" max="2305" width="6.85546875" customWidth="1"/>
    <col min="2306" max="2306" width="41.7109375" customWidth="1"/>
    <col min="2307" max="2307" width="10.28515625" customWidth="1"/>
    <col min="2308" max="2308" width="13.85546875" customWidth="1"/>
    <col min="2309" max="2309" width="14.5703125" customWidth="1"/>
    <col min="2310" max="2310" width="18.85546875" customWidth="1"/>
    <col min="2561" max="2561" width="6.85546875" customWidth="1"/>
    <col min="2562" max="2562" width="41.7109375" customWidth="1"/>
    <col min="2563" max="2563" width="10.28515625" customWidth="1"/>
    <col min="2564" max="2564" width="13.85546875" customWidth="1"/>
    <col min="2565" max="2565" width="14.5703125" customWidth="1"/>
    <col min="2566" max="2566" width="18.85546875" customWidth="1"/>
    <col min="2817" max="2817" width="6.85546875" customWidth="1"/>
    <col min="2818" max="2818" width="41.7109375" customWidth="1"/>
    <col min="2819" max="2819" width="10.28515625" customWidth="1"/>
    <col min="2820" max="2820" width="13.85546875" customWidth="1"/>
    <col min="2821" max="2821" width="14.5703125" customWidth="1"/>
    <col min="2822" max="2822" width="18.85546875" customWidth="1"/>
    <col min="3073" max="3073" width="6.85546875" customWidth="1"/>
    <col min="3074" max="3074" width="41.7109375" customWidth="1"/>
    <col min="3075" max="3075" width="10.28515625" customWidth="1"/>
    <col min="3076" max="3076" width="13.85546875" customWidth="1"/>
    <col min="3077" max="3077" width="14.5703125" customWidth="1"/>
    <col min="3078" max="3078" width="18.85546875" customWidth="1"/>
    <col min="3329" max="3329" width="6.85546875" customWidth="1"/>
    <col min="3330" max="3330" width="41.7109375" customWidth="1"/>
    <col min="3331" max="3331" width="10.28515625" customWidth="1"/>
    <col min="3332" max="3332" width="13.85546875" customWidth="1"/>
    <col min="3333" max="3333" width="14.5703125" customWidth="1"/>
    <col min="3334" max="3334" width="18.85546875" customWidth="1"/>
    <col min="3585" max="3585" width="6.85546875" customWidth="1"/>
    <col min="3586" max="3586" width="41.7109375" customWidth="1"/>
    <col min="3587" max="3587" width="10.28515625" customWidth="1"/>
    <col min="3588" max="3588" width="13.85546875" customWidth="1"/>
    <col min="3589" max="3589" width="14.5703125" customWidth="1"/>
    <col min="3590" max="3590" width="18.85546875" customWidth="1"/>
    <col min="3841" max="3841" width="6.85546875" customWidth="1"/>
    <col min="3842" max="3842" width="41.7109375" customWidth="1"/>
    <col min="3843" max="3843" width="10.28515625" customWidth="1"/>
    <col min="3844" max="3844" width="13.85546875" customWidth="1"/>
    <col min="3845" max="3845" width="14.5703125" customWidth="1"/>
    <col min="3846" max="3846" width="18.85546875" customWidth="1"/>
    <col min="4097" max="4097" width="6.85546875" customWidth="1"/>
    <col min="4098" max="4098" width="41.7109375" customWidth="1"/>
    <col min="4099" max="4099" width="10.28515625" customWidth="1"/>
    <col min="4100" max="4100" width="13.85546875" customWidth="1"/>
    <col min="4101" max="4101" width="14.5703125" customWidth="1"/>
    <col min="4102" max="4102" width="18.85546875" customWidth="1"/>
    <col min="4353" max="4353" width="6.85546875" customWidth="1"/>
    <col min="4354" max="4354" width="41.7109375" customWidth="1"/>
    <col min="4355" max="4355" width="10.28515625" customWidth="1"/>
    <col min="4356" max="4356" width="13.85546875" customWidth="1"/>
    <col min="4357" max="4357" width="14.5703125" customWidth="1"/>
    <col min="4358" max="4358" width="18.85546875" customWidth="1"/>
    <col min="4609" max="4609" width="6.85546875" customWidth="1"/>
    <col min="4610" max="4610" width="41.7109375" customWidth="1"/>
    <col min="4611" max="4611" width="10.28515625" customWidth="1"/>
    <col min="4612" max="4612" width="13.85546875" customWidth="1"/>
    <col min="4613" max="4613" width="14.5703125" customWidth="1"/>
    <col min="4614" max="4614" width="18.85546875" customWidth="1"/>
    <col min="4865" max="4865" width="6.85546875" customWidth="1"/>
    <col min="4866" max="4866" width="41.7109375" customWidth="1"/>
    <col min="4867" max="4867" width="10.28515625" customWidth="1"/>
    <col min="4868" max="4868" width="13.85546875" customWidth="1"/>
    <col min="4869" max="4869" width="14.5703125" customWidth="1"/>
    <col min="4870" max="4870" width="18.85546875" customWidth="1"/>
    <col min="5121" max="5121" width="6.85546875" customWidth="1"/>
    <col min="5122" max="5122" width="41.7109375" customWidth="1"/>
    <col min="5123" max="5123" width="10.28515625" customWidth="1"/>
    <col min="5124" max="5124" width="13.85546875" customWidth="1"/>
    <col min="5125" max="5125" width="14.5703125" customWidth="1"/>
    <col min="5126" max="5126" width="18.85546875" customWidth="1"/>
    <col min="5377" max="5377" width="6.85546875" customWidth="1"/>
    <col min="5378" max="5378" width="41.7109375" customWidth="1"/>
    <col min="5379" max="5379" width="10.28515625" customWidth="1"/>
    <col min="5380" max="5380" width="13.85546875" customWidth="1"/>
    <col min="5381" max="5381" width="14.5703125" customWidth="1"/>
    <col min="5382" max="5382" width="18.85546875" customWidth="1"/>
    <col min="5633" max="5633" width="6.85546875" customWidth="1"/>
    <col min="5634" max="5634" width="41.7109375" customWidth="1"/>
    <col min="5635" max="5635" width="10.28515625" customWidth="1"/>
    <col min="5636" max="5636" width="13.85546875" customWidth="1"/>
    <col min="5637" max="5637" width="14.5703125" customWidth="1"/>
    <col min="5638" max="5638" width="18.85546875" customWidth="1"/>
    <col min="5889" max="5889" width="6.85546875" customWidth="1"/>
    <col min="5890" max="5890" width="41.7109375" customWidth="1"/>
    <col min="5891" max="5891" width="10.28515625" customWidth="1"/>
    <col min="5892" max="5892" width="13.85546875" customWidth="1"/>
    <col min="5893" max="5893" width="14.5703125" customWidth="1"/>
    <col min="5894" max="5894" width="18.85546875" customWidth="1"/>
    <col min="6145" max="6145" width="6.85546875" customWidth="1"/>
    <col min="6146" max="6146" width="41.7109375" customWidth="1"/>
    <col min="6147" max="6147" width="10.28515625" customWidth="1"/>
    <col min="6148" max="6148" width="13.85546875" customWidth="1"/>
    <col min="6149" max="6149" width="14.5703125" customWidth="1"/>
    <col min="6150" max="6150" width="18.85546875" customWidth="1"/>
    <col min="6401" max="6401" width="6.85546875" customWidth="1"/>
    <col min="6402" max="6402" width="41.7109375" customWidth="1"/>
    <col min="6403" max="6403" width="10.28515625" customWidth="1"/>
    <col min="6404" max="6404" width="13.85546875" customWidth="1"/>
    <col min="6405" max="6405" width="14.5703125" customWidth="1"/>
    <col min="6406" max="6406" width="18.85546875" customWidth="1"/>
    <col min="6657" max="6657" width="6.85546875" customWidth="1"/>
    <col min="6658" max="6658" width="41.7109375" customWidth="1"/>
    <col min="6659" max="6659" width="10.28515625" customWidth="1"/>
    <col min="6660" max="6660" width="13.85546875" customWidth="1"/>
    <col min="6661" max="6661" width="14.5703125" customWidth="1"/>
    <col min="6662" max="6662" width="18.85546875" customWidth="1"/>
    <col min="6913" max="6913" width="6.85546875" customWidth="1"/>
    <col min="6914" max="6914" width="41.7109375" customWidth="1"/>
    <col min="6915" max="6915" width="10.28515625" customWidth="1"/>
    <col min="6916" max="6916" width="13.85546875" customWidth="1"/>
    <col min="6917" max="6917" width="14.5703125" customWidth="1"/>
    <col min="6918" max="6918" width="18.85546875" customWidth="1"/>
    <col min="7169" max="7169" width="6.85546875" customWidth="1"/>
    <col min="7170" max="7170" width="41.7109375" customWidth="1"/>
    <col min="7171" max="7171" width="10.28515625" customWidth="1"/>
    <col min="7172" max="7172" width="13.85546875" customWidth="1"/>
    <col min="7173" max="7173" width="14.5703125" customWidth="1"/>
    <col min="7174" max="7174" width="18.85546875" customWidth="1"/>
    <col min="7425" max="7425" width="6.85546875" customWidth="1"/>
    <col min="7426" max="7426" width="41.7109375" customWidth="1"/>
    <col min="7427" max="7427" width="10.28515625" customWidth="1"/>
    <col min="7428" max="7428" width="13.85546875" customWidth="1"/>
    <col min="7429" max="7429" width="14.5703125" customWidth="1"/>
    <col min="7430" max="7430" width="18.85546875" customWidth="1"/>
    <col min="7681" max="7681" width="6.85546875" customWidth="1"/>
    <col min="7682" max="7682" width="41.7109375" customWidth="1"/>
    <col min="7683" max="7683" width="10.28515625" customWidth="1"/>
    <col min="7684" max="7684" width="13.85546875" customWidth="1"/>
    <col min="7685" max="7685" width="14.5703125" customWidth="1"/>
    <col min="7686" max="7686" width="18.85546875" customWidth="1"/>
    <col min="7937" max="7937" width="6.85546875" customWidth="1"/>
    <col min="7938" max="7938" width="41.7109375" customWidth="1"/>
    <col min="7939" max="7939" width="10.28515625" customWidth="1"/>
    <col min="7940" max="7940" width="13.85546875" customWidth="1"/>
    <col min="7941" max="7941" width="14.5703125" customWidth="1"/>
    <col min="7942" max="7942" width="18.85546875" customWidth="1"/>
    <col min="8193" max="8193" width="6.85546875" customWidth="1"/>
    <col min="8194" max="8194" width="41.7109375" customWidth="1"/>
    <col min="8195" max="8195" width="10.28515625" customWidth="1"/>
    <col min="8196" max="8196" width="13.85546875" customWidth="1"/>
    <col min="8197" max="8197" width="14.5703125" customWidth="1"/>
    <col min="8198" max="8198" width="18.85546875" customWidth="1"/>
    <col min="8449" max="8449" width="6.85546875" customWidth="1"/>
    <col min="8450" max="8450" width="41.7109375" customWidth="1"/>
    <col min="8451" max="8451" width="10.28515625" customWidth="1"/>
    <col min="8452" max="8452" width="13.85546875" customWidth="1"/>
    <col min="8453" max="8453" width="14.5703125" customWidth="1"/>
    <col min="8454" max="8454" width="18.85546875" customWidth="1"/>
    <col min="8705" max="8705" width="6.85546875" customWidth="1"/>
    <col min="8706" max="8706" width="41.7109375" customWidth="1"/>
    <col min="8707" max="8707" width="10.28515625" customWidth="1"/>
    <col min="8708" max="8708" width="13.85546875" customWidth="1"/>
    <col min="8709" max="8709" width="14.5703125" customWidth="1"/>
    <col min="8710" max="8710" width="18.85546875" customWidth="1"/>
    <col min="8961" max="8961" width="6.85546875" customWidth="1"/>
    <col min="8962" max="8962" width="41.7109375" customWidth="1"/>
    <col min="8963" max="8963" width="10.28515625" customWidth="1"/>
    <col min="8964" max="8964" width="13.85546875" customWidth="1"/>
    <col min="8965" max="8965" width="14.5703125" customWidth="1"/>
    <col min="8966" max="8966" width="18.85546875" customWidth="1"/>
    <col min="9217" max="9217" width="6.85546875" customWidth="1"/>
    <col min="9218" max="9218" width="41.7109375" customWidth="1"/>
    <col min="9219" max="9219" width="10.28515625" customWidth="1"/>
    <col min="9220" max="9220" width="13.85546875" customWidth="1"/>
    <col min="9221" max="9221" width="14.5703125" customWidth="1"/>
    <col min="9222" max="9222" width="18.85546875" customWidth="1"/>
    <col min="9473" max="9473" width="6.85546875" customWidth="1"/>
    <col min="9474" max="9474" width="41.7109375" customWidth="1"/>
    <col min="9475" max="9475" width="10.28515625" customWidth="1"/>
    <col min="9476" max="9476" width="13.85546875" customWidth="1"/>
    <col min="9477" max="9477" width="14.5703125" customWidth="1"/>
    <col min="9478" max="9478" width="18.85546875" customWidth="1"/>
    <col min="9729" max="9729" width="6.85546875" customWidth="1"/>
    <col min="9730" max="9730" width="41.7109375" customWidth="1"/>
    <col min="9731" max="9731" width="10.28515625" customWidth="1"/>
    <col min="9732" max="9732" width="13.85546875" customWidth="1"/>
    <col min="9733" max="9733" width="14.5703125" customWidth="1"/>
    <col min="9734" max="9734" width="18.85546875" customWidth="1"/>
    <col min="9985" max="9985" width="6.85546875" customWidth="1"/>
    <col min="9986" max="9986" width="41.7109375" customWidth="1"/>
    <col min="9987" max="9987" width="10.28515625" customWidth="1"/>
    <col min="9988" max="9988" width="13.85546875" customWidth="1"/>
    <col min="9989" max="9989" width="14.5703125" customWidth="1"/>
    <col min="9990" max="9990" width="18.85546875" customWidth="1"/>
    <col min="10241" max="10241" width="6.85546875" customWidth="1"/>
    <col min="10242" max="10242" width="41.7109375" customWidth="1"/>
    <col min="10243" max="10243" width="10.28515625" customWidth="1"/>
    <col min="10244" max="10244" width="13.85546875" customWidth="1"/>
    <col min="10245" max="10245" width="14.5703125" customWidth="1"/>
    <col min="10246" max="10246" width="18.85546875" customWidth="1"/>
    <col min="10497" max="10497" width="6.85546875" customWidth="1"/>
    <col min="10498" max="10498" width="41.7109375" customWidth="1"/>
    <col min="10499" max="10499" width="10.28515625" customWidth="1"/>
    <col min="10500" max="10500" width="13.85546875" customWidth="1"/>
    <col min="10501" max="10501" width="14.5703125" customWidth="1"/>
    <col min="10502" max="10502" width="18.85546875" customWidth="1"/>
    <col min="10753" max="10753" width="6.85546875" customWidth="1"/>
    <col min="10754" max="10754" width="41.7109375" customWidth="1"/>
    <col min="10755" max="10755" width="10.28515625" customWidth="1"/>
    <col min="10756" max="10756" width="13.85546875" customWidth="1"/>
    <col min="10757" max="10757" width="14.5703125" customWidth="1"/>
    <col min="10758" max="10758" width="18.85546875" customWidth="1"/>
    <col min="11009" max="11009" width="6.85546875" customWidth="1"/>
    <col min="11010" max="11010" width="41.7109375" customWidth="1"/>
    <col min="11011" max="11011" width="10.28515625" customWidth="1"/>
    <col min="11012" max="11012" width="13.85546875" customWidth="1"/>
    <col min="11013" max="11013" width="14.5703125" customWidth="1"/>
    <col min="11014" max="11014" width="18.85546875" customWidth="1"/>
    <col min="11265" max="11265" width="6.85546875" customWidth="1"/>
    <col min="11266" max="11266" width="41.7109375" customWidth="1"/>
    <col min="11267" max="11267" width="10.28515625" customWidth="1"/>
    <col min="11268" max="11268" width="13.85546875" customWidth="1"/>
    <col min="11269" max="11269" width="14.5703125" customWidth="1"/>
    <col min="11270" max="11270" width="18.85546875" customWidth="1"/>
    <col min="11521" max="11521" width="6.85546875" customWidth="1"/>
    <col min="11522" max="11522" width="41.7109375" customWidth="1"/>
    <col min="11523" max="11523" width="10.28515625" customWidth="1"/>
    <col min="11524" max="11524" width="13.85546875" customWidth="1"/>
    <col min="11525" max="11525" width="14.5703125" customWidth="1"/>
    <col min="11526" max="11526" width="18.85546875" customWidth="1"/>
    <col min="11777" max="11777" width="6.85546875" customWidth="1"/>
    <col min="11778" max="11778" width="41.7109375" customWidth="1"/>
    <col min="11779" max="11779" width="10.28515625" customWidth="1"/>
    <col min="11780" max="11780" width="13.85546875" customWidth="1"/>
    <col min="11781" max="11781" width="14.5703125" customWidth="1"/>
    <col min="11782" max="11782" width="18.85546875" customWidth="1"/>
    <col min="12033" max="12033" width="6.85546875" customWidth="1"/>
    <col min="12034" max="12034" width="41.7109375" customWidth="1"/>
    <col min="12035" max="12035" width="10.28515625" customWidth="1"/>
    <col min="12036" max="12036" width="13.85546875" customWidth="1"/>
    <col min="12037" max="12037" width="14.5703125" customWidth="1"/>
    <col min="12038" max="12038" width="18.85546875" customWidth="1"/>
    <col min="12289" max="12289" width="6.85546875" customWidth="1"/>
    <col min="12290" max="12290" width="41.7109375" customWidth="1"/>
    <col min="12291" max="12291" width="10.28515625" customWidth="1"/>
    <col min="12292" max="12292" width="13.85546875" customWidth="1"/>
    <col min="12293" max="12293" width="14.5703125" customWidth="1"/>
    <col min="12294" max="12294" width="18.85546875" customWidth="1"/>
    <col min="12545" max="12545" width="6.85546875" customWidth="1"/>
    <col min="12546" max="12546" width="41.7109375" customWidth="1"/>
    <col min="12547" max="12547" width="10.28515625" customWidth="1"/>
    <col min="12548" max="12548" width="13.85546875" customWidth="1"/>
    <col min="12549" max="12549" width="14.5703125" customWidth="1"/>
    <col min="12550" max="12550" width="18.85546875" customWidth="1"/>
    <col min="12801" max="12801" width="6.85546875" customWidth="1"/>
    <col min="12802" max="12802" width="41.7109375" customWidth="1"/>
    <col min="12803" max="12803" width="10.28515625" customWidth="1"/>
    <col min="12804" max="12804" width="13.85546875" customWidth="1"/>
    <col min="12805" max="12805" width="14.5703125" customWidth="1"/>
    <col min="12806" max="12806" width="18.85546875" customWidth="1"/>
    <col min="13057" max="13057" width="6.85546875" customWidth="1"/>
    <col min="13058" max="13058" width="41.7109375" customWidth="1"/>
    <col min="13059" max="13059" width="10.28515625" customWidth="1"/>
    <col min="13060" max="13060" width="13.85546875" customWidth="1"/>
    <col min="13061" max="13061" width="14.5703125" customWidth="1"/>
    <col min="13062" max="13062" width="18.85546875" customWidth="1"/>
    <col min="13313" max="13313" width="6.85546875" customWidth="1"/>
    <col min="13314" max="13314" width="41.7109375" customWidth="1"/>
    <col min="13315" max="13315" width="10.28515625" customWidth="1"/>
    <col min="13316" max="13316" width="13.85546875" customWidth="1"/>
    <col min="13317" max="13317" width="14.5703125" customWidth="1"/>
    <col min="13318" max="13318" width="18.85546875" customWidth="1"/>
    <col min="13569" max="13569" width="6.85546875" customWidth="1"/>
    <col min="13570" max="13570" width="41.7109375" customWidth="1"/>
    <col min="13571" max="13571" width="10.28515625" customWidth="1"/>
    <col min="13572" max="13572" width="13.85546875" customWidth="1"/>
    <col min="13573" max="13573" width="14.5703125" customWidth="1"/>
    <col min="13574" max="13574" width="18.85546875" customWidth="1"/>
    <col min="13825" max="13825" width="6.85546875" customWidth="1"/>
    <col min="13826" max="13826" width="41.7109375" customWidth="1"/>
    <col min="13827" max="13827" width="10.28515625" customWidth="1"/>
    <col min="13828" max="13828" width="13.85546875" customWidth="1"/>
    <col min="13829" max="13829" width="14.5703125" customWidth="1"/>
    <col min="13830" max="13830" width="18.85546875" customWidth="1"/>
    <col min="14081" max="14081" width="6.85546875" customWidth="1"/>
    <col min="14082" max="14082" width="41.7109375" customWidth="1"/>
    <col min="14083" max="14083" width="10.28515625" customWidth="1"/>
    <col min="14084" max="14084" width="13.85546875" customWidth="1"/>
    <col min="14085" max="14085" width="14.5703125" customWidth="1"/>
    <col min="14086" max="14086" width="18.85546875" customWidth="1"/>
    <col min="14337" max="14337" width="6.85546875" customWidth="1"/>
    <col min="14338" max="14338" width="41.7109375" customWidth="1"/>
    <col min="14339" max="14339" width="10.28515625" customWidth="1"/>
    <col min="14340" max="14340" width="13.85546875" customWidth="1"/>
    <col min="14341" max="14341" width="14.5703125" customWidth="1"/>
    <col min="14342" max="14342" width="18.85546875" customWidth="1"/>
    <col min="14593" max="14593" width="6.85546875" customWidth="1"/>
    <col min="14594" max="14594" width="41.7109375" customWidth="1"/>
    <col min="14595" max="14595" width="10.28515625" customWidth="1"/>
    <col min="14596" max="14596" width="13.85546875" customWidth="1"/>
    <col min="14597" max="14597" width="14.5703125" customWidth="1"/>
    <col min="14598" max="14598" width="18.85546875" customWidth="1"/>
    <col min="14849" max="14849" width="6.85546875" customWidth="1"/>
    <col min="14850" max="14850" width="41.7109375" customWidth="1"/>
    <col min="14851" max="14851" width="10.28515625" customWidth="1"/>
    <col min="14852" max="14852" width="13.85546875" customWidth="1"/>
    <col min="14853" max="14853" width="14.5703125" customWidth="1"/>
    <col min="14854" max="14854" width="18.85546875" customWidth="1"/>
    <col min="15105" max="15105" width="6.85546875" customWidth="1"/>
    <col min="15106" max="15106" width="41.7109375" customWidth="1"/>
    <col min="15107" max="15107" width="10.28515625" customWidth="1"/>
    <col min="15108" max="15108" width="13.85546875" customWidth="1"/>
    <col min="15109" max="15109" width="14.5703125" customWidth="1"/>
    <col min="15110" max="15110" width="18.85546875" customWidth="1"/>
    <col min="15361" max="15361" width="6.85546875" customWidth="1"/>
    <col min="15362" max="15362" width="41.7109375" customWidth="1"/>
    <col min="15363" max="15363" width="10.28515625" customWidth="1"/>
    <col min="15364" max="15364" width="13.85546875" customWidth="1"/>
    <col min="15365" max="15365" width="14.5703125" customWidth="1"/>
    <col min="15366" max="15366" width="18.85546875" customWidth="1"/>
    <col min="15617" max="15617" width="6.85546875" customWidth="1"/>
    <col min="15618" max="15618" width="41.7109375" customWidth="1"/>
    <col min="15619" max="15619" width="10.28515625" customWidth="1"/>
    <col min="15620" max="15620" width="13.85546875" customWidth="1"/>
    <col min="15621" max="15621" width="14.5703125" customWidth="1"/>
    <col min="15622" max="15622" width="18.85546875" customWidth="1"/>
    <col min="15873" max="15873" width="6.85546875" customWidth="1"/>
    <col min="15874" max="15874" width="41.7109375" customWidth="1"/>
    <col min="15875" max="15875" width="10.28515625" customWidth="1"/>
    <col min="15876" max="15876" width="13.85546875" customWidth="1"/>
    <col min="15877" max="15877" width="14.5703125" customWidth="1"/>
    <col min="15878" max="15878" width="18.85546875" customWidth="1"/>
    <col min="16129" max="16129" width="6.85546875" customWidth="1"/>
    <col min="16130" max="16130" width="41.7109375" customWidth="1"/>
    <col min="16131" max="16131" width="10.28515625" customWidth="1"/>
    <col min="16132" max="16132" width="13.85546875" customWidth="1"/>
    <col min="16133" max="16133" width="14.5703125" customWidth="1"/>
    <col min="16134" max="16134" width="18.85546875" customWidth="1"/>
  </cols>
  <sheetData>
    <row r="1" spans="1:6" ht="15" customHeight="1">
      <c r="A1" s="534" t="s">
        <v>77</v>
      </c>
      <c r="B1" s="534" t="s">
        <v>78</v>
      </c>
      <c r="C1" s="534" t="s">
        <v>1019</v>
      </c>
      <c r="D1" s="534" t="s">
        <v>1020</v>
      </c>
      <c r="E1" s="534" t="s">
        <v>1021</v>
      </c>
      <c r="F1" s="534" t="s">
        <v>1022</v>
      </c>
    </row>
    <row r="2" spans="1:6" ht="15" customHeight="1">
      <c r="A2" s="535" t="s">
        <v>51</v>
      </c>
      <c r="B2" s="535" t="s">
        <v>1023</v>
      </c>
      <c r="C2" s="535" t="s">
        <v>84</v>
      </c>
      <c r="D2" s="535" t="s">
        <v>899</v>
      </c>
      <c r="E2" s="535" t="s">
        <v>899</v>
      </c>
      <c r="F2" s="535" t="s">
        <v>899</v>
      </c>
    </row>
    <row r="3" spans="1:6" ht="15" customHeight="1">
      <c r="A3" s="536" t="s">
        <v>85</v>
      </c>
      <c r="B3" s="536" t="s">
        <v>1024</v>
      </c>
      <c r="C3" s="536" t="s">
        <v>86</v>
      </c>
      <c r="D3" s="536">
        <f>BCTaiSan_06027!D19</f>
        <v>12057506543</v>
      </c>
      <c r="E3" s="536">
        <f>BCTaiSan_06027!E19</f>
        <v>9446760417</v>
      </c>
      <c r="F3" s="536">
        <f>BCTaiSan_06027!F19/100</f>
        <v>0.85585805433553364</v>
      </c>
    </row>
    <row r="4" spans="1:6" ht="15" customHeight="1">
      <c r="A4" s="536" t="s">
        <v>899</v>
      </c>
      <c r="B4" s="536" t="s">
        <v>1025</v>
      </c>
      <c r="C4" s="536" t="s">
        <v>87</v>
      </c>
      <c r="D4" s="536" t="s">
        <v>899</v>
      </c>
      <c r="E4" s="536" t="s">
        <v>899</v>
      </c>
      <c r="F4" s="536" t="s">
        <v>899</v>
      </c>
    </row>
    <row r="5" spans="1:6" ht="15" customHeight="1">
      <c r="A5" s="536" t="s">
        <v>1026</v>
      </c>
      <c r="B5" s="536" t="s">
        <v>1026</v>
      </c>
      <c r="C5" s="536" t="s">
        <v>1026</v>
      </c>
      <c r="D5" s="536" t="s">
        <v>1026</v>
      </c>
      <c r="E5" s="536" t="s">
        <v>1026</v>
      </c>
      <c r="F5" s="536" t="s">
        <v>1026</v>
      </c>
    </row>
    <row r="6" spans="1:6" ht="15" customHeight="1">
      <c r="A6" s="536" t="s">
        <v>899</v>
      </c>
      <c r="B6" s="536" t="s">
        <v>1027</v>
      </c>
      <c r="C6" s="536" t="s">
        <v>88</v>
      </c>
      <c r="D6" s="536">
        <f>BCTaiSan_06027!D21</f>
        <v>7057506543</v>
      </c>
      <c r="E6" s="536">
        <f>BCTaiSan_06027!E21</f>
        <v>2446760417</v>
      </c>
      <c r="F6" s="536">
        <f>BCTaiSan_06027!F21/100</f>
        <v>1.7742022190911912</v>
      </c>
    </row>
    <row r="7" spans="1:6" ht="15" customHeight="1">
      <c r="A7" s="536" t="s">
        <v>1026</v>
      </c>
      <c r="B7" s="536" t="s">
        <v>1028</v>
      </c>
      <c r="C7" s="536">
        <v>2204</v>
      </c>
      <c r="D7" s="536">
        <f>BCTaiSan_06027!D25</f>
        <v>5000000000</v>
      </c>
      <c r="E7" s="536">
        <f>BCTaiSan_06027!E25</f>
        <v>7000000000</v>
      </c>
      <c r="F7" s="536">
        <f>BCTaiSan_06027!F25/100</f>
        <v>0.49454221167787538</v>
      </c>
    </row>
    <row r="8" spans="1:6" ht="15" customHeight="1">
      <c r="A8" s="536" t="s">
        <v>90</v>
      </c>
      <c r="B8" s="536" t="s">
        <v>1029</v>
      </c>
      <c r="C8" s="536" t="s">
        <v>91</v>
      </c>
      <c r="D8" s="536">
        <f>BCTaiSan_06027!D26</f>
        <v>142417827499</v>
      </c>
      <c r="E8" s="536">
        <f>BCTaiSan_06027!E26</f>
        <v>151132867826</v>
      </c>
      <c r="F8" s="536">
        <f>BCTaiSan_06027!F26/100</f>
        <v>1.0567694410870008</v>
      </c>
    </row>
    <row r="9" spans="1:6" ht="15" customHeight="1">
      <c r="A9" s="536" t="s">
        <v>1026</v>
      </c>
      <c r="B9" s="536" t="s">
        <v>1026</v>
      </c>
      <c r="C9" s="536" t="s">
        <v>1026</v>
      </c>
      <c r="D9" s="536" t="s">
        <v>1026</v>
      </c>
      <c r="E9" s="536" t="s">
        <v>1026</v>
      </c>
      <c r="F9" s="536" t="s">
        <v>1026</v>
      </c>
    </row>
    <row r="10" spans="1:6" ht="15" customHeight="1">
      <c r="A10" s="536"/>
      <c r="B10" s="536"/>
      <c r="C10" s="536"/>
      <c r="D10" s="536" t="s">
        <v>899</v>
      </c>
      <c r="E10" s="536" t="s">
        <v>899</v>
      </c>
      <c r="F10" s="536" t="s">
        <v>899</v>
      </c>
    </row>
    <row r="11" spans="1:6" ht="15" customHeight="1">
      <c r="A11" s="536" t="s">
        <v>92</v>
      </c>
      <c r="B11" s="536" t="s">
        <v>1030</v>
      </c>
      <c r="C11" s="536" t="s">
        <v>670</v>
      </c>
      <c r="D11" s="536"/>
      <c r="E11" s="536"/>
      <c r="F11" s="536"/>
    </row>
    <row r="12" spans="1:6" ht="15" customHeight="1">
      <c r="A12" s="536" t="s">
        <v>1026</v>
      </c>
      <c r="B12" s="536" t="s">
        <v>1026</v>
      </c>
      <c r="C12" s="536" t="s">
        <v>1026</v>
      </c>
      <c r="D12" s="536" t="s">
        <v>1026</v>
      </c>
      <c r="E12" s="536" t="s">
        <v>1026</v>
      </c>
      <c r="F12" s="536" t="s">
        <v>1026</v>
      </c>
    </row>
    <row r="13" spans="1:6" ht="15" customHeight="1">
      <c r="A13" s="536" t="s">
        <v>94</v>
      </c>
      <c r="B13" s="536" t="s">
        <v>1031</v>
      </c>
      <c r="C13" s="536" t="s">
        <v>93</v>
      </c>
      <c r="D13" s="536">
        <f>BCTaiSan_06027!D33</f>
        <v>131500000</v>
      </c>
      <c r="E13" s="536">
        <f>BCTaiSan_06027!E33</f>
        <v>92875000</v>
      </c>
      <c r="F13" s="536">
        <f>BCTaiSan_06027!F33/100</f>
        <v>0.64146341463414625</v>
      </c>
    </row>
    <row r="14" spans="1:6" ht="15" customHeight="1">
      <c r="A14" s="536" t="s">
        <v>1026</v>
      </c>
      <c r="B14" s="536" t="s">
        <v>1026</v>
      </c>
      <c r="C14" s="536" t="s">
        <v>1026</v>
      </c>
      <c r="D14" s="536" t="s">
        <v>1026</v>
      </c>
      <c r="E14" s="536" t="s">
        <v>1026</v>
      </c>
      <c r="F14" s="536" t="s">
        <v>1026</v>
      </c>
    </row>
    <row r="15" spans="1:6" ht="15" customHeight="1">
      <c r="A15" s="536"/>
      <c r="B15" s="536"/>
      <c r="C15" s="536"/>
      <c r="D15" s="536"/>
      <c r="E15" s="536"/>
      <c r="F15" s="536"/>
    </row>
    <row r="16" spans="1:6" ht="15" customHeight="1">
      <c r="A16" s="536" t="s">
        <v>96</v>
      </c>
      <c r="B16" s="536" t="s">
        <v>1032</v>
      </c>
      <c r="C16" s="536" t="s">
        <v>95</v>
      </c>
      <c r="D16" s="536">
        <f>BCTaiSan_06027!D36</f>
        <v>984907708</v>
      </c>
      <c r="E16" s="536">
        <f>BCTaiSan_06027!E36</f>
        <v>554347670</v>
      </c>
      <c r="F16" s="536">
        <f>BCTaiSan_06027!F36/100</f>
        <v>3.9739108520176125</v>
      </c>
    </row>
    <row r="17" spans="1:6" ht="15" customHeight="1">
      <c r="A17" s="536" t="s">
        <v>1026</v>
      </c>
      <c r="B17" s="536" t="s">
        <v>1026</v>
      </c>
      <c r="C17" s="536" t="s">
        <v>1026</v>
      </c>
      <c r="D17" s="536" t="s">
        <v>1026</v>
      </c>
      <c r="E17" s="536" t="s">
        <v>1026</v>
      </c>
      <c r="F17" s="536" t="s">
        <v>1026</v>
      </c>
    </row>
    <row r="18" spans="1:6" ht="15" customHeight="1">
      <c r="A18" s="536"/>
      <c r="B18" s="536"/>
      <c r="C18" s="536"/>
      <c r="D18" s="536"/>
      <c r="E18" s="536"/>
      <c r="F18" s="536"/>
    </row>
    <row r="19" spans="1:6" ht="15" customHeight="1">
      <c r="A19" s="536" t="s">
        <v>98</v>
      </c>
      <c r="B19" s="536" t="s">
        <v>1033</v>
      </c>
      <c r="C19" s="536" t="s">
        <v>672</v>
      </c>
      <c r="D19" s="536"/>
      <c r="E19" s="536"/>
      <c r="F19" s="536"/>
    </row>
    <row r="20" spans="1:6" ht="15" customHeight="1">
      <c r="A20" s="536" t="s">
        <v>1026</v>
      </c>
      <c r="B20" s="536" t="s">
        <v>1026</v>
      </c>
      <c r="C20" s="536" t="s">
        <v>1026</v>
      </c>
      <c r="D20" s="536" t="s">
        <v>1026</v>
      </c>
      <c r="E20" s="536" t="s">
        <v>1026</v>
      </c>
      <c r="F20" s="536" t="s">
        <v>1026</v>
      </c>
    </row>
    <row r="21" spans="1:6" ht="15" customHeight="1">
      <c r="A21" s="536" t="s">
        <v>100</v>
      </c>
      <c r="B21" s="536" t="s">
        <v>1034</v>
      </c>
      <c r="C21" s="536" t="s">
        <v>97</v>
      </c>
      <c r="D21" s="536">
        <f>BCTaiSan_06027!D39</f>
        <v>2631771411</v>
      </c>
      <c r="E21" s="536">
        <f>BCTaiSan_06027!E39</f>
        <v>0</v>
      </c>
      <c r="F21" s="536">
        <f>BCTaiSan_06027!F39/100</f>
        <v>1.0537968224861753</v>
      </c>
    </row>
    <row r="22" spans="1:6" ht="15" customHeight="1">
      <c r="A22" s="536" t="s">
        <v>1026</v>
      </c>
      <c r="B22" s="536" t="s">
        <v>1026</v>
      </c>
      <c r="C22" s="536" t="s">
        <v>1026</v>
      </c>
      <c r="D22" s="536" t="s">
        <v>1026</v>
      </c>
      <c r="E22" s="536" t="s">
        <v>1026</v>
      </c>
      <c r="F22" s="536" t="s">
        <v>1026</v>
      </c>
    </row>
    <row r="23" spans="1:6" ht="15" customHeight="1">
      <c r="A23" s="536"/>
      <c r="B23" s="536"/>
      <c r="C23" s="536"/>
      <c r="D23" s="536" t="s">
        <v>899</v>
      </c>
      <c r="E23" s="536" t="s">
        <v>899</v>
      </c>
      <c r="F23" s="536" t="s">
        <v>899</v>
      </c>
    </row>
    <row r="24" spans="1:6" ht="15" customHeight="1">
      <c r="A24" s="536" t="s">
        <v>102</v>
      </c>
      <c r="B24" s="536" t="s">
        <v>1035</v>
      </c>
      <c r="C24" s="536" t="s">
        <v>99</v>
      </c>
      <c r="D24" s="536">
        <f>BCTaiSan_06027!D40</f>
        <v>0</v>
      </c>
      <c r="E24" s="536">
        <f>BCTaiSan_06027!E40</f>
        <v>0</v>
      </c>
      <c r="F24" s="536">
        <f>BCTaiSan_06027!F40/100</f>
        <v>0</v>
      </c>
    </row>
    <row r="25" spans="1:6" ht="15" customHeight="1">
      <c r="A25" s="536" t="s">
        <v>1026</v>
      </c>
      <c r="B25" s="536" t="s">
        <v>1026</v>
      </c>
      <c r="C25" s="536" t="s">
        <v>1026</v>
      </c>
      <c r="D25" s="536" t="s">
        <v>1026</v>
      </c>
      <c r="E25" s="536" t="s">
        <v>1026</v>
      </c>
      <c r="F25" s="536" t="s">
        <v>1026</v>
      </c>
    </row>
    <row r="26" spans="1:6" ht="15" customHeight="1">
      <c r="A26" s="536"/>
      <c r="B26" s="536"/>
      <c r="C26" s="536"/>
      <c r="D26" s="536"/>
      <c r="E26" s="536"/>
      <c r="F26" s="536"/>
    </row>
    <row r="27" spans="1:6" ht="15" customHeight="1">
      <c r="A27" s="536" t="s">
        <v>1036</v>
      </c>
      <c r="B27" s="536" t="s">
        <v>1037</v>
      </c>
      <c r="C27" s="536" t="s">
        <v>101</v>
      </c>
      <c r="D27" s="536">
        <f>BCTaiSan_06027!D41</f>
        <v>0</v>
      </c>
      <c r="E27" s="536">
        <f>BCTaiSan_06027!E41</f>
        <v>0</v>
      </c>
      <c r="F27" s="536">
        <f>BCTaiSan_06027!F41/100</f>
        <v>0</v>
      </c>
    </row>
    <row r="28" spans="1:6" ht="15" customHeight="1">
      <c r="A28" s="536" t="s">
        <v>1026</v>
      </c>
      <c r="B28" s="536" t="s">
        <v>1026</v>
      </c>
      <c r="C28" s="536" t="s">
        <v>1026</v>
      </c>
      <c r="D28" s="536" t="s">
        <v>1026</v>
      </c>
      <c r="E28" s="536" t="s">
        <v>1026</v>
      </c>
      <c r="F28" s="536" t="s">
        <v>1026</v>
      </c>
    </row>
    <row r="29" spans="1:6" ht="15" customHeight="1">
      <c r="A29" s="536"/>
      <c r="B29" s="536"/>
      <c r="C29" s="536"/>
      <c r="D29" s="536"/>
      <c r="E29" s="536"/>
      <c r="F29" s="536"/>
    </row>
    <row r="30" spans="1:6" ht="15" customHeight="1">
      <c r="A30" s="536" t="s">
        <v>1038</v>
      </c>
      <c r="B30" s="536" t="s">
        <v>1039</v>
      </c>
      <c r="C30" s="536" t="s">
        <v>103</v>
      </c>
      <c r="D30" s="536">
        <f>BCTaiSan_06027!D42</f>
        <v>158223513161</v>
      </c>
      <c r="E30" s="536">
        <f>BCTaiSan_06027!E42</f>
        <v>161226850913</v>
      </c>
      <c r="F30" s="536">
        <f>BCTaiSan_06027!F42/100</f>
        <v>1.0422769049474205</v>
      </c>
    </row>
    <row r="31" spans="1:6" ht="15" customHeight="1">
      <c r="A31" s="535" t="s">
        <v>61</v>
      </c>
      <c r="B31" s="535" t="s">
        <v>1040</v>
      </c>
      <c r="C31" s="535" t="s">
        <v>104</v>
      </c>
      <c r="D31" s="535" t="s">
        <v>899</v>
      </c>
      <c r="E31" s="535" t="s">
        <v>899</v>
      </c>
      <c r="F31" s="535" t="s">
        <v>899</v>
      </c>
    </row>
    <row r="32" spans="1:6" ht="15" customHeight="1">
      <c r="A32" s="536" t="s">
        <v>105</v>
      </c>
      <c r="B32" s="536" t="s">
        <v>1041</v>
      </c>
      <c r="C32" s="536" t="s">
        <v>676</v>
      </c>
      <c r="D32" s="536"/>
      <c r="E32" s="536"/>
      <c r="F32" s="536"/>
    </row>
    <row r="33" spans="1:6" ht="15" customHeight="1">
      <c r="A33" s="536" t="s">
        <v>1026</v>
      </c>
      <c r="B33" s="536" t="s">
        <v>1026</v>
      </c>
      <c r="C33" s="536" t="s">
        <v>1026</v>
      </c>
      <c r="D33" s="536" t="s">
        <v>1026</v>
      </c>
      <c r="E33" s="536" t="s">
        <v>1026</v>
      </c>
      <c r="F33" s="536" t="s">
        <v>1026</v>
      </c>
    </row>
    <row r="34" spans="1:6" ht="15" customHeight="1">
      <c r="A34" s="536" t="s">
        <v>107</v>
      </c>
      <c r="B34" s="536" t="s">
        <v>1042</v>
      </c>
      <c r="C34" s="536" t="s">
        <v>106</v>
      </c>
      <c r="D34" s="538">
        <f>BCTaiSan_06027!D44</f>
        <v>2804820932</v>
      </c>
      <c r="E34" s="538">
        <f>BCTaiSan_06027!E44</f>
        <v>1705334170</v>
      </c>
      <c r="F34" s="538">
        <f>BCTaiSan_06027!F44/100</f>
        <v>6.9649838398333861</v>
      </c>
    </row>
    <row r="35" spans="1:6" ht="15" customHeight="1">
      <c r="A35" s="536" t="s">
        <v>1026</v>
      </c>
      <c r="B35" s="536" t="s">
        <v>1026</v>
      </c>
      <c r="C35" s="536" t="s">
        <v>1026</v>
      </c>
      <c r="D35" s="536" t="s">
        <v>1026</v>
      </c>
      <c r="E35" s="536" t="s">
        <v>1026</v>
      </c>
      <c r="F35" s="536" t="s">
        <v>1026</v>
      </c>
    </row>
    <row r="36" spans="1:6" ht="15" customHeight="1">
      <c r="A36" s="536"/>
      <c r="B36" s="536"/>
      <c r="C36" s="536"/>
      <c r="D36" s="536" t="s">
        <v>899</v>
      </c>
      <c r="E36" s="536" t="s">
        <v>899</v>
      </c>
      <c r="F36" s="536" t="s">
        <v>899</v>
      </c>
    </row>
    <row r="37" spans="1:6" ht="15" customHeight="1">
      <c r="A37" s="536" t="s">
        <v>109</v>
      </c>
      <c r="B37" s="536" t="s">
        <v>1043</v>
      </c>
      <c r="C37" s="536" t="s">
        <v>108</v>
      </c>
      <c r="D37" s="536">
        <f>BCTaiSan_06027!D45</f>
        <v>322770169</v>
      </c>
      <c r="E37" s="536">
        <f>BCTaiSan_06027!E45</f>
        <v>338158021</v>
      </c>
      <c r="F37" s="536">
        <f>BCTaiSan_06027!F45/100</f>
        <v>0.97823897225710343</v>
      </c>
    </row>
    <row r="38" spans="1:6" ht="15" customHeight="1">
      <c r="A38" s="536" t="s">
        <v>1026</v>
      </c>
      <c r="B38" s="536" t="s">
        <v>1026</v>
      </c>
      <c r="C38" s="536" t="s">
        <v>1026</v>
      </c>
      <c r="D38" s="536" t="s">
        <v>1026</v>
      </c>
      <c r="E38" s="536" t="s">
        <v>1026</v>
      </c>
      <c r="F38" s="536" t="s">
        <v>1026</v>
      </c>
    </row>
    <row r="39" spans="1:6" ht="15" customHeight="1">
      <c r="A39" s="536"/>
      <c r="B39" s="536"/>
      <c r="C39" s="536"/>
      <c r="D39" s="536"/>
      <c r="E39" s="536"/>
      <c r="F39" s="536"/>
    </row>
    <row r="40" spans="1:6" ht="15" customHeight="1">
      <c r="A40" s="536" t="s">
        <v>1044</v>
      </c>
      <c r="B40" s="536" t="s">
        <v>1045</v>
      </c>
      <c r="C40" s="536" t="s">
        <v>110</v>
      </c>
      <c r="D40" s="536">
        <f>BCTaiSan_06027!D66</f>
        <v>3127591101</v>
      </c>
      <c r="E40" s="536">
        <f>BCTaiSan_06027!E66</f>
        <v>2043492191</v>
      </c>
      <c r="F40" s="536">
        <f>BCTaiSan_06027!F66/100</f>
        <v>4.2688551062772362</v>
      </c>
    </row>
    <row r="41" spans="1:6" ht="15" customHeight="1">
      <c r="A41" s="536" t="s">
        <v>899</v>
      </c>
      <c r="B41" s="536" t="s">
        <v>1046</v>
      </c>
      <c r="C41" s="536" t="s">
        <v>111</v>
      </c>
      <c r="D41" s="536">
        <f>BCTaiSan_06027!D67</f>
        <v>155095922060</v>
      </c>
      <c r="E41" s="536">
        <f>BCTaiSan_06027!E67</f>
        <v>159183358722</v>
      </c>
      <c r="F41" s="536">
        <f>BCTaiSan_06027!F67/100</f>
        <v>1.0266290816436894</v>
      </c>
    </row>
    <row r="42" spans="1:6" ht="15" customHeight="1">
      <c r="A42" s="536" t="s">
        <v>899</v>
      </c>
      <c r="B42" s="536" t="s">
        <v>1047</v>
      </c>
      <c r="C42" s="536" t="s">
        <v>112</v>
      </c>
      <c r="D42" s="536">
        <f>BCTaiSan_06027!D68</f>
        <v>7301218.1200000001</v>
      </c>
      <c r="E42" s="536">
        <f>BCTaiSan_06027!E68</f>
        <v>7358466.6100000003</v>
      </c>
      <c r="F42" s="536">
        <f>BCTaiSan_06027!F68/100</f>
        <v>1.0672819823700019</v>
      </c>
    </row>
    <row r="43" spans="1:6" ht="15" customHeight="1">
      <c r="A43" s="536" t="s">
        <v>899</v>
      </c>
      <c r="B43" s="536" t="s">
        <v>1048</v>
      </c>
      <c r="C43" s="536" t="s">
        <v>113</v>
      </c>
      <c r="D43" s="536">
        <f>BCTaiSan_06027!D69</f>
        <v>21242.47</v>
      </c>
      <c r="E43" s="536">
        <f>BCTaiSan_06027!E69</f>
        <v>21632.68</v>
      </c>
      <c r="F43" s="536">
        <f>BCTaiSan_06027!F69/100</f>
        <v>0.96190981196940362</v>
      </c>
    </row>
    <row r="44" spans="1:6" ht="15" customHeight="1">
      <c r="A44" s="537" t="s">
        <v>899</v>
      </c>
      <c r="B44" s="537" t="s">
        <v>899</v>
      </c>
      <c r="C44" s="537" t="s">
        <v>899</v>
      </c>
      <c r="D44" s="537" t="s">
        <v>899</v>
      </c>
      <c r="E44" s="537" t="s">
        <v>899</v>
      </c>
      <c r="F44" s="537" t="s">
        <v>899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51"/>
  <sheetViews>
    <sheetView topLeftCell="A17" workbookViewId="0">
      <selection activeCell="K49" sqref="K49"/>
    </sheetView>
  </sheetViews>
  <sheetFormatPr defaultRowHeight="12.75"/>
  <cols>
    <col min="1" max="1" width="6.85546875" customWidth="1"/>
    <col min="2" max="2" width="69.7109375" customWidth="1"/>
    <col min="3" max="3" width="13" customWidth="1"/>
    <col min="4" max="4" width="24.85546875" customWidth="1"/>
    <col min="5" max="6" width="21" bestFit="1" customWidth="1"/>
    <col min="257" max="257" width="6.85546875" customWidth="1"/>
    <col min="258" max="258" width="69.7109375" customWidth="1"/>
    <col min="259" max="259" width="13" customWidth="1"/>
    <col min="260" max="260" width="24.85546875" customWidth="1"/>
    <col min="261" max="261" width="13.7109375" customWidth="1"/>
    <col min="262" max="262" width="16.5703125" customWidth="1"/>
    <col min="513" max="513" width="6.85546875" customWidth="1"/>
    <col min="514" max="514" width="69.7109375" customWidth="1"/>
    <col min="515" max="515" width="13" customWidth="1"/>
    <col min="516" max="516" width="24.85546875" customWidth="1"/>
    <col min="517" max="517" width="13.7109375" customWidth="1"/>
    <col min="518" max="518" width="16.5703125" customWidth="1"/>
    <col min="769" max="769" width="6.85546875" customWidth="1"/>
    <col min="770" max="770" width="69.7109375" customWidth="1"/>
    <col min="771" max="771" width="13" customWidth="1"/>
    <col min="772" max="772" width="24.85546875" customWidth="1"/>
    <col min="773" max="773" width="13.7109375" customWidth="1"/>
    <col min="774" max="774" width="16.5703125" customWidth="1"/>
    <col min="1025" max="1025" width="6.85546875" customWidth="1"/>
    <col min="1026" max="1026" width="69.7109375" customWidth="1"/>
    <col min="1027" max="1027" width="13" customWidth="1"/>
    <col min="1028" max="1028" width="24.85546875" customWidth="1"/>
    <col min="1029" max="1029" width="13.7109375" customWidth="1"/>
    <col min="1030" max="1030" width="16.5703125" customWidth="1"/>
    <col min="1281" max="1281" width="6.85546875" customWidth="1"/>
    <col min="1282" max="1282" width="69.7109375" customWidth="1"/>
    <col min="1283" max="1283" width="13" customWidth="1"/>
    <col min="1284" max="1284" width="24.85546875" customWidth="1"/>
    <col min="1285" max="1285" width="13.7109375" customWidth="1"/>
    <col min="1286" max="1286" width="16.5703125" customWidth="1"/>
    <col min="1537" max="1537" width="6.85546875" customWidth="1"/>
    <col min="1538" max="1538" width="69.7109375" customWidth="1"/>
    <col min="1539" max="1539" width="13" customWidth="1"/>
    <col min="1540" max="1540" width="24.85546875" customWidth="1"/>
    <col min="1541" max="1541" width="13.7109375" customWidth="1"/>
    <col min="1542" max="1542" width="16.5703125" customWidth="1"/>
    <col min="1793" max="1793" width="6.85546875" customWidth="1"/>
    <col min="1794" max="1794" width="69.7109375" customWidth="1"/>
    <col min="1795" max="1795" width="13" customWidth="1"/>
    <col min="1796" max="1796" width="24.85546875" customWidth="1"/>
    <col min="1797" max="1797" width="13.7109375" customWidth="1"/>
    <col min="1798" max="1798" width="16.5703125" customWidth="1"/>
    <col min="2049" max="2049" width="6.85546875" customWidth="1"/>
    <col min="2050" max="2050" width="69.7109375" customWidth="1"/>
    <col min="2051" max="2051" width="13" customWidth="1"/>
    <col min="2052" max="2052" width="24.85546875" customWidth="1"/>
    <col min="2053" max="2053" width="13.7109375" customWidth="1"/>
    <col min="2054" max="2054" width="16.5703125" customWidth="1"/>
    <col min="2305" max="2305" width="6.85546875" customWidth="1"/>
    <col min="2306" max="2306" width="69.7109375" customWidth="1"/>
    <col min="2307" max="2307" width="13" customWidth="1"/>
    <col min="2308" max="2308" width="24.85546875" customWidth="1"/>
    <col min="2309" max="2309" width="13.7109375" customWidth="1"/>
    <col min="2310" max="2310" width="16.5703125" customWidth="1"/>
    <col min="2561" max="2561" width="6.85546875" customWidth="1"/>
    <col min="2562" max="2562" width="69.7109375" customWidth="1"/>
    <col min="2563" max="2563" width="13" customWidth="1"/>
    <col min="2564" max="2564" width="24.85546875" customWidth="1"/>
    <col min="2565" max="2565" width="13.7109375" customWidth="1"/>
    <col min="2566" max="2566" width="16.5703125" customWidth="1"/>
    <col min="2817" max="2817" width="6.85546875" customWidth="1"/>
    <col min="2818" max="2818" width="69.7109375" customWidth="1"/>
    <col min="2819" max="2819" width="13" customWidth="1"/>
    <col min="2820" max="2820" width="24.85546875" customWidth="1"/>
    <col min="2821" max="2821" width="13.7109375" customWidth="1"/>
    <col min="2822" max="2822" width="16.5703125" customWidth="1"/>
    <col min="3073" max="3073" width="6.85546875" customWidth="1"/>
    <col min="3074" max="3074" width="69.7109375" customWidth="1"/>
    <col min="3075" max="3075" width="13" customWidth="1"/>
    <col min="3076" max="3076" width="24.85546875" customWidth="1"/>
    <col min="3077" max="3077" width="13.7109375" customWidth="1"/>
    <col min="3078" max="3078" width="16.5703125" customWidth="1"/>
    <col min="3329" max="3329" width="6.85546875" customWidth="1"/>
    <col min="3330" max="3330" width="69.7109375" customWidth="1"/>
    <col min="3331" max="3331" width="13" customWidth="1"/>
    <col min="3332" max="3332" width="24.85546875" customWidth="1"/>
    <col min="3333" max="3333" width="13.7109375" customWidth="1"/>
    <col min="3334" max="3334" width="16.5703125" customWidth="1"/>
    <col min="3585" max="3585" width="6.85546875" customWidth="1"/>
    <col min="3586" max="3586" width="69.7109375" customWidth="1"/>
    <col min="3587" max="3587" width="13" customWidth="1"/>
    <col min="3588" max="3588" width="24.85546875" customWidth="1"/>
    <col min="3589" max="3589" width="13.7109375" customWidth="1"/>
    <col min="3590" max="3590" width="16.5703125" customWidth="1"/>
    <col min="3841" max="3841" width="6.85546875" customWidth="1"/>
    <col min="3842" max="3842" width="69.7109375" customWidth="1"/>
    <col min="3843" max="3843" width="13" customWidth="1"/>
    <col min="3844" max="3844" width="24.85546875" customWidth="1"/>
    <col min="3845" max="3845" width="13.7109375" customWidth="1"/>
    <col min="3846" max="3846" width="16.5703125" customWidth="1"/>
    <col min="4097" max="4097" width="6.85546875" customWidth="1"/>
    <col min="4098" max="4098" width="69.7109375" customWidth="1"/>
    <col min="4099" max="4099" width="13" customWidth="1"/>
    <col min="4100" max="4100" width="24.85546875" customWidth="1"/>
    <col min="4101" max="4101" width="13.7109375" customWidth="1"/>
    <col min="4102" max="4102" width="16.5703125" customWidth="1"/>
    <col min="4353" max="4353" width="6.85546875" customWidth="1"/>
    <col min="4354" max="4354" width="69.7109375" customWidth="1"/>
    <col min="4355" max="4355" width="13" customWidth="1"/>
    <col min="4356" max="4356" width="24.85546875" customWidth="1"/>
    <col min="4357" max="4357" width="13.7109375" customWidth="1"/>
    <col min="4358" max="4358" width="16.5703125" customWidth="1"/>
    <col min="4609" max="4609" width="6.85546875" customWidth="1"/>
    <col min="4610" max="4610" width="69.7109375" customWidth="1"/>
    <col min="4611" max="4611" width="13" customWidth="1"/>
    <col min="4612" max="4612" width="24.85546875" customWidth="1"/>
    <col min="4613" max="4613" width="13.7109375" customWidth="1"/>
    <col min="4614" max="4614" width="16.5703125" customWidth="1"/>
    <col min="4865" max="4865" width="6.85546875" customWidth="1"/>
    <col min="4866" max="4866" width="69.7109375" customWidth="1"/>
    <col min="4867" max="4867" width="13" customWidth="1"/>
    <col min="4868" max="4868" width="24.85546875" customWidth="1"/>
    <col min="4869" max="4869" width="13.7109375" customWidth="1"/>
    <col min="4870" max="4870" width="16.5703125" customWidth="1"/>
    <col min="5121" max="5121" width="6.85546875" customWidth="1"/>
    <col min="5122" max="5122" width="69.7109375" customWidth="1"/>
    <col min="5123" max="5123" width="13" customWidth="1"/>
    <col min="5124" max="5124" width="24.85546875" customWidth="1"/>
    <col min="5125" max="5125" width="13.7109375" customWidth="1"/>
    <col min="5126" max="5126" width="16.5703125" customWidth="1"/>
    <col min="5377" max="5377" width="6.85546875" customWidth="1"/>
    <col min="5378" max="5378" width="69.7109375" customWidth="1"/>
    <col min="5379" max="5379" width="13" customWidth="1"/>
    <col min="5380" max="5380" width="24.85546875" customWidth="1"/>
    <col min="5381" max="5381" width="13.7109375" customWidth="1"/>
    <col min="5382" max="5382" width="16.5703125" customWidth="1"/>
    <col min="5633" max="5633" width="6.85546875" customWidth="1"/>
    <col min="5634" max="5634" width="69.7109375" customWidth="1"/>
    <col min="5635" max="5635" width="13" customWidth="1"/>
    <col min="5636" max="5636" width="24.85546875" customWidth="1"/>
    <col min="5637" max="5637" width="13.7109375" customWidth="1"/>
    <col min="5638" max="5638" width="16.5703125" customWidth="1"/>
    <col min="5889" max="5889" width="6.85546875" customWidth="1"/>
    <col min="5890" max="5890" width="69.7109375" customWidth="1"/>
    <col min="5891" max="5891" width="13" customWidth="1"/>
    <col min="5892" max="5892" width="24.85546875" customWidth="1"/>
    <col min="5893" max="5893" width="13.7109375" customWidth="1"/>
    <col min="5894" max="5894" width="16.5703125" customWidth="1"/>
    <col min="6145" max="6145" width="6.85546875" customWidth="1"/>
    <col min="6146" max="6146" width="69.7109375" customWidth="1"/>
    <col min="6147" max="6147" width="13" customWidth="1"/>
    <col min="6148" max="6148" width="24.85546875" customWidth="1"/>
    <col min="6149" max="6149" width="13.7109375" customWidth="1"/>
    <col min="6150" max="6150" width="16.5703125" customWidth="1"/>
    <col min="6401" max="6401" width="6.85546875" customWidth="1"/>
    <col min="6402" max="6402" width="69.7109375" customWidth="1"/>
    <col min="6403" max="6403" width="13" customWidth="1"/>
    <col min="6404" max="6404" width="24.85546875" customWidth="1"/>
    <col min="6405" max="6405" width="13.7109375" customWidth="1"/>
    <col min="6406" max="6406" width="16.5703125" customWidth="1"/>
    <col min="6657" max="6657" width="6.85546875" customWidth="1"/>
    <col min="6658" max="6658" width="69.7109375" customWidth="1"/>
    <col min="6659" max="6659" width="13" customWidth="1"/>
    <col min="6660" max="6660" width="24.85546875" customWidth="1"/>
    <col min="6661" max="6661" width="13.7109375" customWidth="1"/>
    <col min="6662" max="6662" width="16.5703125" customWidth="1"/>
    <col min="6913" max="6913" width="6.85546875" customWidth="1"/>
    <col min="6914" max="6914" width="69.7109375" customWidth="1"/>
    <col min="6915" max="6915" width="13" customWidth="1"/>
    <col min="6916" max="6916" width="24.85546875" customWidth="1"/>
    <col min="6917" max="6917" width="13.7109375" customWidth="1"/>
    <col min="6918" max="6918" width="16.5703125" customWidth="1"/>
    <col min="7169" max="7169" width="6.85546875" customWidth="1"/>
    <col min="7170" max="7170" width="69.7109375" customWidth="1"/>
    <col min="7171" max="7171" width="13" customWidth="1"/>
    <col min="7172" max="7172" width="24.85546875" customWidth="1"/>
    <col min="7173" max="7173" width="13.7109375" customWidth="1"/>
    <col min="7174" max="7174" width="16.5703125" customWidth="1"/>
    <col min="7425" max="7425" width="6.85546875" customWidth="1"/>
    <col min="7426" max="7426" width="69.7109375" customWidth="1"/>
    <col min="7427" max="7427" width="13" customWidth="1"/>
    <col min="7428" max="7428" width="24.85546875" customWidth="1"/>
    <col min="7429" max="7429" width="13.7109375" customWidth="1"/>
    <col min="7430" max="7430" width="16.5703125" customWidth="1"/>
    <col min="7681" max="7681" width="6.85546875" customWidth="1"/>
    <col min="7682" max="7682" width="69.7109375" customWidth="1"/>
    <col min="7683" max="7683" width="13" customWidth="1"/>
    <col min="7684" max="7684" width="24.85546875" customWidth="1"/>
    <col min="7685" max="7685" width="13.7109375" customWidth="1"/>
    <col min="7686" max="7686" width="16.5703125" customWidth="1"/>
    <col min="7937" max="7937" width="6.85546875" customWidth="1"/>
    <col min="7938" max="7938" width="69.7109375" customWidth="1"/>
    <col min="7939" max="7939" width="13" customWidth="1"/>
    <col min="7940" max="7940" width="24.85546875" customWidth="1"/>
    <col min="7941" max="7941" width="13.7109375" customWidth="1"/>
    <col min="7942" max="7942" width="16.5703125" customWidth="1"/>
    <col min="8193" max="8193" width="6.85546875" customWidth="1"/>
    <col min="8194" max="8194" width="69.7109375" customWidth="1"/>
    <col min="8195" max="8195" width="13" customWidth="1"/>
    <col min="8196" max="8196" width="24.85546875" customWidth="1"/>
    <col min="8197" max="8197" width="13.7109375" customWidth="1"/>
    <col min="8198" max="8198" width="16.5703125" customWidth="1"/>
    <col min="8449" max="8449" width="6.85546875" customWidth="1"/>
    <col min="8450" max="8450" width="69.7109375" customWidth="1"/>
    <col min="8451" max="8451" width="13" customWidth="1"/>
    <col min="8452" max="8452" width="24.85546875" customWidth="1"/>
    <col min="8453" max="8453" width="13.7109375" customWidth="1"/>
    <col min="8454" max="8454" width="16.5703125" customWidth="1"/>
    <col min="8705" max="8705" width="6.85546875" customWidth="1"/>
    <col min="8706" max="8706" width="69.7109375" customWidth="1"/>
    <col min="8707" max="8707" width="13" customWidth="1"/>
    <col min="8708" max="8708" width="24.85546875" customWidth="1"/>
    <col min="8709" max="8709" width="13.7109375" customWidth="1"/>
    <col min="8710" max="8710" width="16.5703125" customWidth="1"/>
    <col min="8961" max="8961" width="6.85546875" customWidth="1"/>
    <col min="8962" max="8962" width="69.7109375" customWidth="1"/>
    <col min="8963" max="8963" width="13" customWidth="1"/>
    <col min="8964" max="8964" width="24.85546875" customWidth="1"/>
    <col min="8965" max="8965" width="13.7109375" customWidth="1"/>
    <col min="8966" max="8966" width="16.5703125" customWidth="1"/>
    <col min="9217" max="9217" width="6.85546875" customWidth="1"/>
    <col min="9218" max="9218" width="69.7109375" customWidth="1"/>
    <col min="9219" max="9219" width="13" customWidth="1"/>
    <col min="9220" max="9220" width="24.85546875" customWidth="1"/>
    <col min="9221" max="9221" width="13.7109375" customWidth="1"/>
    <col min="9222" max="9222" width="16.5703125" customWidth="1"/>
    <col min="9473" max="9473" width="6.85546875" customWidth="1"/>
    <col min="9474" max="9474" width="69.7109375" customWidth="1"/>
    <col min="9475" max="9475" width="13" customWidth="1"/>
    <col min="9476" max="9476" width="24.85546875" customWidth="1"/>
    <col min="9477" max="9477" width="13.7109375" customWidth="1"/>
    <col min="9478" max="9478" width="16.5703125" customWidth="1"/>
    <col min="9729" max="9729" width="6.85546875" customWidth="1"/>
    <col min="9730" max="9730" width="69.7109375" customWidth="1"/>
    <col min="9731" max="9731" width="13" customWidth="1"/>
    <col min="9732" max="9732" width="24.85546875" customWidth="1"/>
    <col min="9733" max="9733" width="13.7109375" customWidth="1"/>
    <col min="9734" max="9734" width="16.5703125" customWidth="1"/>
    <col min="9985" max="9985" width="6.85546875" customWidth="1"/>
    <col min="9986" max="9986" width="69.7109375" customWidth="1"/>
    <col min="9987" max="9987" width="13" customWidth="1"/>
    <col min="9988" max="9988" width="24.85546875" customWidth="1"/>
    <col min="9989" max="9989" width="13.7109375" customWidth="1"/>
    <col min="9990" max="9990" width="16.5703125" customWidth="1"/>
    <col min="10241" max="10241" width="6.85546875" customWidth="1"/>
    <col min="10242" max="10242" width="69.7109375" customWidth="1"/>
    <col min="10243" max="10243" width="13" customWidth="1"/>
    <col min="10244" max="10244" width="24.85546875" customWidth="1"/>
    <col min="10245" max="10245" width="13.7109375" customWidth="1"/>
    <col min="10246" max="10246" width="16.5703125" customWidth="1"/>
    <col min="10497" max="10497" width="6.85546875" customWidth="1"/>
    <col min="10498" max="10498" width="69.7109375" customWidth="1"/>
    <col min="10499" max="10499" width="13" customWidth="1"/>
    <col min="10500" max="10500" width="24.85546875" customWidth="1"/>
    <col min="10501" max="10501" width="13.7109375" customWidth="1"/>
    <col min="10502" max="10502" width="16.5703125" customWidth="1"/>
    <col min="10753" max="10753" width="6.85546875" customWidth="1"/>
    <col min="10754" max="10754" width="69.7109375" customWidth="1"/>
    <col min="10755" max="10755" width="13" customWidth="1"/>
    <col min="10756" max="10756" width="24.85546875" customWidth="1"/>
    <col min="10757" max="10757" width="13.7109375" customWidth="1"/>
    <col min="10758" max="10758" width="16.5703125" customWidth="1"/>
    <col min="11009" max="11009" width="6.85546875" customWidth="1"/>
    <col min="11010" max="11010" width="69.7109375" customWidth="1"/>
    <col min="11011" max="11011" width="13" customWidth="1"/>
    <col min="11012" max="11012" width="24.85546875" customWidth="1"/>
    <col min="11013" max="11013" width="13.7109375" customWidth="1"/>
    <col min="11014" max="11014" width="16.5703125" customWidth="1"/>
    <col min="11265" max="11265" width="6.85546875" customWidth="1"/>
    <col min="11266" max="11266" width="69.7109375" customWidth="1"/>
    <col min="11267" max="11267" width="13" customWidth="1"/>
    <col min="11268" max="11268" width="24.85546875" customWidth="1"/>
    <col min="11269" max="11269" width="13.7109375" customWidth="1"/>
    <col min="11270" max="11270" width="16.5703125" customWidth="1"/>
    <col min="11521" max="11521" width="6.85546875" customWidth="1"/>
    <col min="11522" max="11522" width="69.7109375" customWidth="1"/>
    <col min="11523" max="11523" width="13" customWidth="1"/>
    <col min="11524" max="11524" width="24.85546875" customWidth="1"/>
    <col min="11525" max="11525" width="13.7109375" customWidth="1"/>
    <col min="11526" max="11526" width="16.5703125" customWidth="1"/>
    <col min="11777" max="11777" width="6.85546875" customWidth="1"/>
    <col min="11778" max="11778" width="69.7109375" customWidth="1"/>
    <col min="11779" max="11779" width="13" customWidth="1"/>
    <col min="11780" max="11780" width="24.85546875" customWidth="1"/>
    <col min="11781" max="11781" width="13.7109375" customWidth="1"/>
    <col min="11782" max="11782" width="16.5703125" customWidth="1"/>
    <col min="12033" max="12033" width="6.85546875" customWidth="1"/>
    <col min="12034" max="12034" width="69.7109375" customWidth="1"/>
    <col min="12035" max="12035" width="13" customWidth="1"/>
    <col min="12036" max="12036" width="24.85546875" customWidth="1"/>
    <col min="12037" max="12037" width="13.7109375" customWidth="1"/>
    <col min="12038" max="12038" width="16.5703125" customWidth="1"/>
    <col min="12289" max="12289" width="6.85546875" customWidth="1"/>
    <col min="12290" max="12290" width="69.7109375" customWidth="1"/>
    <col min="12291" max="12291" width="13" customWidth="1"/>
    <col min="12292" max="12292" width="24.85546875" customWidth="1"/>
    <col min="12293" max="12293" width="13.7109375" customWidth="1"/>
    <col min="12294" max="12294" width="16.5703125" customWidth="1"/>
    <col min="12545" max="12545" width="6.85546875" customWidth="1"/>
    <col min="12546" max="12546" width="69.7109375" customWidth="1"/>
    <col min="12547" max="12547" width="13" customWidth="1"/>
    <col min="12548" max="12548" width="24.85546875" customWidth="1"/>
    <col min="12549" max="12549" width="13.7109375" customWidth="1"/>
    <col min="12550" max="12550" width="16.5703125" customWidth="1"/>
    <col min="12801" max="12801" width="6.85546875" customWidth="1"/>
    <col min="12802" max="12802" width="69.7109375" customWidth="1"/>
    <col min="12803" max="12803" width="13" customWidth="1"/>
    <col min="12804" max="12804" width="24.85546875" customWidth="1"/>
    <col min="12805" max="12805" width="13.7109375" customWidth="1"/>
    <col min="12806" max="12806" width="16.5703125" customWidth="1"/>
    <col min="13057" max="13057" width="6.85546875" customWidth="1"/>
    <col min="13058" max="13058" width="69.7109375" customWidth="1"/>
    <col min="13059" max="13059" width="13" customWidth="1"/>
    <col min="13060" max="13060" width="24.85546875" customWidth="1"/>
    <col min="13061" max="13061" width="13.7109375" customWidth="1"/>
    <col min="13062" max="13062" width="16.5703125" customWidth="1"/>
    <col min="13313" max="13313" width="6.85546875" customWidth="1"/>
    <col min="13314" max="13314" width="69.7109375" customWidth="1"/>
    <col min="13315" max="13315" width="13" customWidth="1"/>
    <col min="13316" max="13316" width="24.85546875" customWidth="1"/>
    <col min="13317" max="13317" width="13.7109375" customWidth="1"/>
    <col min="13318" max="13318" width="16.5703125" customWidth="1"/>
    <col min="13569" max="13569" width="6.85546875" customWidth="1"/>
    <col min="13570" max="13570" width="69.7109375" customWidth="1"/>
    <col min="13571" max="13571" width="13" customWidth="1"/>
    <col min="13572" max="13572" width="24.85546875" customWidth="1"/>
    <col min="13573" max="13573" width="13.7109375" customWidth="1"/>
    <col min="13574" max="13574" width="16.5703125" customWidth="1"/>
    <col min="13825" max="13825" width="6.85546875" customWidth="1"/>
    <col min="13826" max="13826" width="69.7109375" customWidth="1"/>
    <col min="13827" max="13827" width="13" customWidth="1"/>
    <col min="13828" max="13828" width="24.85546875" customWidth="1"/>
    <col min="13829" max="13829" width="13.7109375" customWidth="1"/>
    <col min="13830" max="13830" width="16.5703125" customWidth="1"/>
    <col min="14081" max="14081" width="6.85546875" customWidth="1"/>
    <col min="14082" max="14082" width="69.7109375" customWidth="1"/>
    <col min="14083" max="14083" width="13" customWidth="1"/>
    <col min="14084" max="14084" width="24.85546875" customWidth="1"/>
    <col min="14085" max="14085" width="13.7109375" customWidth="1"/>
    <col min="14086" max="14086" width="16.5703125" customWidth="1"/>
    <col min="14337" max="14337" width="6.85546875" customWidth="1"/>
    <col min="14338" max="14338" width="69.7109375" customWidth="1"/>
    <col min="14339" max="14339" width="13" customWidth="1"/>
    <col min="14340" max="14340" width="24.85546875" customWidth="1"/>
    <col min="14341" max="14341" width="13.7109375" customWidth="1"/>
    <col min="14342" max="14342" width="16.5703125" customWidth="1"/>
    <col min="14593" max="14593" width="6.85546875" customWidth="1"/>
    <col min="14594" max="14594" width="69.7109375" customWidth="1"/>
    <col min="14595" max="14595" width="13" customWidth="1"/>
    <col min="14596" max="14596" width="24.85546875" customWidth="1"/>
    <col min="14597" max="14597" width="13.7109375" customWidth="1"/>
    <col min="14598" max="14598" width="16.5703125" customWidth="1"/>
    <col min="14849" max="14849" width="6.85546875" customWidth="1"/>
    <col min="14850" max="14850" width="69.7109375" customWidth="1"/>
    <col min="14851" max="14851" width="13" customWidth="1"/>
    <col min="14852" max="14852" width="24.85546875" customWidth="1"/>
    <col min="14853" max="14853" width="13.7109375" customWidth="1"/>
    <col min="14854" max="14854" width="16.5703125" customWidth="1"/>
    <col min="15105" max="15105" width="6.85546875" customWidth="1"/>
    <col min="15106" max="15106" width="69.7109375" customWidth="1"/>
    <col min="15107" max="15107" width="13" customWidth="1"/>
    <col min="15108" max="15108" width="24.85546875" customWidth="1"/>
    <col min="15109" max="15109" width="13.7109375" customWidth="1"/>
    <col min="15110" max="15110" width="16.5703125" customWidth="1"/>
    <col min="15361" max="15361" width="6.85546875" customWidth="1"/>
    <col min="15362" max="15362" width="69.7109375" customWidth="1"/>
    <col min="15363" max="15363" width="13" customWidth="1"/>
    <col min="15364" max="15364" width="24.85546875" customWidth="1"/>
    <col min="15365" max="15365" width="13.7109375" customWidth="1"/>
    <col min="15366" max="15366" width="16.5703125" customWidth="1"/>
    <col min="15617" max="15617" width="6.85546875" customWidth="1"/>
    <col min="15618" max="15618" width="69.7109375" customWidth="1"/>
    <col min="15619" max="15619" width="13" customWidth="1"/>
    <col min="15620" max="15620" width="24.85546875" customWidth="1"/>
    <col min="15621" max="15621" width="13.7109375" customWidth="1"/>
    <col min="15622" max="15622" width="16.5703125" customWidth="1"/>
    <col min="15873" max="15873" width="6.85546875" customWidth="1"/>
    <col min="15874" max="15874" width="69.7109375" customWidth="1"/>
    <col min="15875" max="15875" width="13" customWidth="1"/>
    <col min="15876" max="15876" width="24.85546875" customWidth="1"/>
    <col min="15877" max="15877" width="13.7109375" customWidth="1"/>
    <col min="15878" max="15878" width="16.5703125" customWidth="1"/>
    <col min="16129" max="16129" width="6.85546875" customWidth="1"/>
    <col min="16130" max="16130" width="69.7109375" customWidth="1"/>
    <col min="16131" max="16131" width="13" customWidth="1"/>
    <col min="16132" max="16132" width="24.85546875" customWidth="1"/>
    <col min="16133" max="16133" width="13.7109375" customWidth="1"/>
    <col min="16134" max="16134" width="16.5703125" customWidth="1"/>
  </cols>
  <sheetData>
    <row r="1" spans="1:6" ht="15" customHeight="1">
      <c r="A1" s="534" t="s">
        <v>77</v>
      </c>
      <c r="B1" s="534" t="s">
        <v>891</v>
      </c>
      <c r="C1" s="534" t="s">
        <v>1019</v>
      </c>
      <c r="D1" s="534" t="s">
        <v>1020</v>
      </c>
      <c r="E1" s="534" t="s">
        <v>1021</v>
      </c>
      <c r="F1" s="534" t="s">
        <v>1049</v>
      </c>
    </row>
    <row r="2" spans="1:6" ht="15" customHeight="1">
      <c r="A2" s="535" t="s">
        <v>51</v>
      </c>
      <c r="B2" s="535" t="s">
        <v>1050</v>
      </c>
      <c r="C2" s="535" t="s">
        <v>670</v>
      </c>
      <c r="D2" s="535">
        <f>BCKetQuaHoatDong_06028!D18</f>
        <v>2114972262</v>
      </c>
      <c r="E2" s="535">
        <f>BCKetQuaHoatDong_06028!E18</f>
        <v>1702282264</v>
      </c>
      <c r="F2" s="535">
        <f>BCKetQuaHoatDong_06028!F18</f>
        <v>4633087839</v>
      </c>
    </row>
    <row r="3" spans="1:6" ht="15" customHeight="1">
      <c r="A3" s="536" t="s">
        <v>793</v>
      </c>
      <c r="B3" s="536" t="s">
        <v>1051</v>
      </c>
      <c r="C3" s="536" t="s">
        <v>678</v>
      </c>
      <c r="D3" s="536"/>
      <c r="E3" s="536"/>
      <c r="F3" s="536"/>
    </row>
    <row r="4" spans="1:6" ht="15" customHeight="1">
      <c r="A4" s="536" t="s">
        <v>1026</v>
      </c>
      <c r="B4" s="536" t="s">
        <v>1026</v>
      </c>
      <c r="C4" s="536" t="s">
        <v>1026</v>
      </c>
      <c r="D4" s="536" t="s">
        <v>1026</v>
      </c>
      <c r="E4" s="536" t="s">
        <v>1026</v>
      </c>
      <c r="F4" s="536" t="s">
        <v>1026</v>
      </c>
    </row>
    <row r="5" spans="1:6" ht="15" customHeight="1">
      <c r="A5" s="536" t="s">
        <v>798</v>
      </c>
      <c r="B5" s="536" t="s">
        <v>1031</v>
      </c>
      <c r="C5" s="536" t="s">
        <v>672</v>
      </c>
      <c r="D5" s="536">
        <f>BCKetQuaHoatDong_06028!D19</f>
        <v>1151316000</v>
      </c>
      <c r="E5" s="536">
        <f>BCKetQuaHoatDong_06028!E19</f>
        <v>846458000</v>
      </c>
      <c r="F5" s="536">
        <f>BCKetQuaHoatDong_06028!F19</f>
        <v>2155774000</v>
      </c>
    </row>
    <row r="6" spans="1:6" ht="15" customHeight="1">
      <c r="A6" s="536" t="s">
        <v>1026</v>
      </c>
      <c r="B6" s="536" t="s">
        <v>1026</v>
      </c>
      <c r="C6" s="536" t="s">
        <v>1026</v>
      </c>
      <c r="D6" s="536" t="s">
        <v>1026</v>
      </c>
      <c r="E6" s="536" t="s">
        <v>1026</v>
      </c>
      <c r="F6" s="536" t="s">
        <v>1026</v>
      </c>
    </row>
    <row r="7" spans="1:6" ht="15" customHeight="1">
      <c r="A7" s="536" t="s">
        <v>802</v>
      </c>
      <c r="B7" s="536" t="s">
        <v>1052</v>
      </c>
      <c r="C7" s="536" t="s">
        <v>676</v>
      </c>
      <c r="D7" s="540">
        <f>BCKetQuaHoatDong_06028!D22</f>
        <v>963656262</v>
      </c>
      <c r="E7" s="540">
        <f>BCKetQuaHoatDong_06028!E22</f>
        <v>855824264</v>
      </c>
      <c r="F7" s="540">
        <f>BCKetQuaHoatDong_06028!F22</f>
        <v>2477313839</v>
      </c>
    </row>
    <row r="8" spans="1:6" ht="15" customHeight="1">
      <c r="A8" s="536" t="s">
        <v>1026</v>
      </c>
      <c r="B8" s="536" t="s">
        <v>1026</v>
      </c>
      <c r="C8" s="536" t="s">
        <v>1026</v>
      </c>
      <c r="D8" s="536" t="s">
        <v>1026</v>
      </c>
      <c r="E8" s="536" t="s">
        <v>1026</v>
      </c>
      <c r="F8" s="536" t="s">
        <v>1026</v>
      </c>
    </row>
    <row r="9" spans="1:6" ht="15" customHeight="1">
      <c r="A9" s="536" t="s">
        <v>805</v>
      </c>
      <c r="B9" s="536" t="s">
        <v>1053</v>
      </c>
      <c r="C9" s="536" t="s">
        <v>678</v>
      </c>
      <c r="D9" s="536">
        <f>BCKetQuaHoatDong_06028!D23</f>
        <v>0</v>
      </c>
      <c r="E9" s="536">
        <f>BCKetQuaHoatDong_06028!E23</f>
        <v>0</v>
      </c>
      <c r="F9" s="536">
        <f>BCKetQuaHoatDong_06028!F23</f>
        <v>0</v>
      </c>
    </row>
    <row r="10" spans="1:6" ht="15" customHeight="1">
      <c r="A10" s="536" t="s">
        <v>1026</v>
      </c>
      <c r="B10" s="536" t="s">
        <v>1026</v>
      </c>
      <c r="C10" s="536" t="s">
        <v>1026</v>
      </c>
      <c r="D10" s="536" t="s">
        <v>1026</v>
      </c>
      <c r="E10" s="536" t="s">
        <v>1026</v>
      </c>
      <c r="F10" s="536" t="s">
        <v>1026</v>
      </c>
    </row>
    <row r="11" spans="1:6" ht="15" customHeight="1">
      <c r="A11" s="535" t="s">
        <v>61</v>
      </c>
      <c r="B11" s="535" t="s">
        <v>1054</v>
      </c>
      <c r="C11" s="535" t="s">
        <v>680</v>
      </c>
      <c r="D11" s="535">
        <f>BCKetQuaHoatDong_06028!D24</f>
        <v>890796806</v>
      </c>
      <c r="E11" s="535">
        <f>BCKetQuaHoatDong_06028!E24</f>
        <v>995704818</v>
      </c>
      <c r="F11" s="535">
        <f>BCKetQuaHoatDong_06028!F24</f>
        <v>2988776609</v>
      </c>
    </row>
    <row r="12" spans="1:6" ht="15" customHeight="1">
      <c r="A12" s="536" t="s">
        <v>793</v>
      </c>
      <c r="B12" s="536" t="s">
        <v>1055</v>
      </c>
      <c r="C12" s="536" t="s">
        <v>681</v>
      </c>
      <c r="D12" s="536">
        <f>BCKetQuaHoatDong_06028!D25</f>
        <v>471201191</v>
      </c>
      <c r="E12" s="536">
        <f>BCKetQuaHoatDong_06028!E25</f>
        <v>475919367</v>
      </c>
      <c r="F12" s="536">
        <f>BCKetQuaHoatDong_06028!F25</f>
        <v>1420949957</v>
      </c>
    </row>
    <row r="13" spans="1:6" ht="15" customHeight="1">
      <c r="A13" s="536" t="s">
        <v>1026</v>
      </c>
      <c r="B13" s="536" t="s">
        <v>1026</v>
      </c>
      <c r="C13" s="536" t="s">
        <v>1026</v>
      </c>
      <c r="D13" s="536" t="s">
        <v>1026</v>
      </c>
      <c r="E13" s="536" t="s">
        <v>1026</v>
      </c>
      <c r="F13" s="536" t="s">
        <v>1026</v>
      </c>
    </row>
    <row r="14" spans="1:6" ht="15" customHeight="1">
      <c r="A14" s="536" t="s">
        <v>798</v>
      </c>
      <c r="B14" s="536" t="s">
        <v>1056</v>
      </c>
      <c r="C14" s="536" t="s">
        <v>682</v>
      </c>
      <c r="D14" s="536">
        <f>BCKetQuaHoatDong_06028!D26</f>
        <v>108490530</v>
      </c>
      <c r="E14" s="536">
        <f>BCKetQuaHoatDong_06028!E26</f>
        <v>121414807</v>
      </c>
      <c r="F14" s="536">
        <f>BCKetQuaHoatDong_06028!F26</f>
        <v>377398045</v>
      </c>
    </row>
    <row r="15" spans="1:6" ht="15" customHeight="1">
      <c r="A15" s="536" t="s">
        <v>1026</v>
      </c>
      <c r="B15" s="536" t="s">
        <v>1026</v>
      </c>
      <c r="C15" s="536" t="s">
        <v>1026</v>
      </c>
      <c r="D15" s="536" t="s">
        <v>1026</v>
      </c>
      <c r="E15" s="536" t="s">
        <v>1026</v>
      </c>
      <c r="F15" s="536" t="s">
        <v>1026</v>
      </c>
    </row>
    <row r="16" spans="1:6" ht="15" customHeight="1">
      <c r="A16" s="536"/>
      <c r="B16" s="536"/>
      <c r="C16" s="536"/>
      <c r="D16" s="536"/>
      <c r="E16" s="536"/>
      <c r="F16" s="536"/>
    </row>
    <row r="17" spans="1:6" ht="15" customHeight="1">
      <c r="A17" s="536" t="s">
        <v>802</v>
      </c>
      <c r="B17" s="536" t="s">
        <v>1057</v>
      </c>
      <c r="C17" s="536" t="s">
        <v>691</v>
      </c>
      <c r="D17" s="536">
        <f>BCKetQuaHoatDong_06028!D31</f>
        <v>89100000</v>
      </c>
      <c r="E17" s="536">
        <f>BCKetQuaHoatDong_06028!E31</f>
        <v>89100000</v>
      </c>
      <c r="F17" s="536">
        <f>BCKetQuaHoatDong_06028!F31</f>
        <v>267300000</v>
      </c>
    </row>
    <row r="18" spans="1:6" ht="15" customHeight="1">
      <c r="A18" s="536" t="s">
        <v>1026</v>
      </c>
      <c r="B18" s="536" t="s">
        <v>1026</v>
      </c>
      <c r="C18" s="536" t="s">
        <v>1026</v>
      </c>
      <c r="D18" s="536" t="s">
        <v>1026</v>
      </c>
      <c r="E18" s="536" t="s">
        <v>1026</v>
      </c>
      <c r="F18" s="536" t="s">
        <v>1026</v>
      </c>
    </row>
    <row r="19" spans="1:6" ht="15" customHeight="1">
      <c r="A19" s="536"/>
      <c r="B19" s="536"/>
      <c r="C19" s="536"/>
      <c r="D19" s="536"/>
      <c r="E19" s="536"/>
      <c r="F19" s="536"/>
    </row>
    <row r="20" spans="1:6" ht="15" customHeight="1">
      <c r="A20" s="536" t="s">
        <v>805</v>
      </c>
      <c r="B20" s="536" t="s">
        <v>1058</v>
      </c>
      <c r="C20" s="536" t="s">
        <v>712</v>
      </c>
      <c r="D20" s="536"/>
      <c r="E20" s="536"/>
      <c r="F20" s="536"/>
    </row>
    <row r="21" spans="1:6" ht="15" customHeight="1">
      <c r="A21" s="536" t="s">
        <v>1026</v>
      </c>
      <c r="B21" s="536" t="s">
        <v>1026</v>
      </c>
      <c r="C21" s="536" t="s">
        <v>1026</v>
      </c>
      <c r="D21" s="536" t="s">
        <v>1026</v>
      </c>
      <c r="E21" s="536" t="s">
        <v>1026</v>
      </c>
      <c r="F21" s="536" t="s">
        <v>1026</v>
      </c>
    </row>
    <row r="22" spans="1:6" ht="15" customHeight="1">
      <c r="A22" s="536" t="s">
        <v>1059</v>
      </c>
      <c r="B22" s="536" t="s">
        <v>1060</v>
      </c>
      <c r="C22" s="536" t="s">
        <v>716</v>
      </c>
      <c r="D22" s="536"/>
      <c r="E22" s="536"/>
      <c r="F22" s="536"/>
    </row>
    <row r="23" spans="1:6" ht="15" customHeight="1">
      <c r="A23" s="536" t="s">
        <v>1026</v>
      </c>
      <c r="B23" s="536" t="s">
        <v>1026</v>
      </c>
      <c r="C23" s="536" t="s">
        <v>1026</v>
      </c>
      <c r="D23" s="536" t="s">
        <v>1026</v>
      </c>
      <c r="E23" s="536" t="s">
        <v>1026</v>
      </c>
      <c r="F23" s="536" t="s">
        <v>1026</v>
      </c>
    </row>
    <row r="24" spans="1:6" ht="15" customHeight="1">
      <c r="A24" s="536" t="s">
        <v>1061</v>
      </c>
      <c r="B24" s="536" t="s">
        <v>1062</v>
      </c>
      <c r="C24" s="536" t="s">
        <v>697</v>
      </c>
      <c r="D24" s="536">
        <f>BCKetQuaHoatDong_06028!D34</f>
        <v>30246564</v>
      </c>
      <c r="E24" s="536">
        <f>BCKetQuaHoatDong_06028!E34</f>
        <v>29917797</v>
      </c>
      <c r="F24" s="536">
        <f>BCKetQuaHoatDong_06028!F34</f>
        <v>89753392</v>
      </c>
    </row>
    <row r="25" spans="1:6" ht="15" customHeight="1">
      <c r="A25" s="536" t="s">
        <v>1026</v>
      </c>
      <c r="B25" s="536" t="s">
        <v>1026</v>
      </c>
      <c r="C25" s="536" t="s">
        <v>1026</v>
      </c>
      <c r="D25" s="536" t="s">
        <v>1026</v>
      </c>
      <c r="E25" s="536" t="s">
        <v>1026</v>
      </c>
      <c r="F25" s="536" t="s">
        <v>1026</v>
      </c>
    </row>
    <row r="26" spans="1:6" ht="15" customHeight="1">
      <c r="A26" s="536" t="s">
        <v>1063</v>
      </c>
      <c r="B26" s="536" t="s">
        <v>1064</v>
      </c>
      <c r="C26" s="536" t="s">
        <v>699</v>
      </c>
      <c r="D26" s="536">
        <f>BCKetQuaHoatDong_06028!D35</f>
        <v>45000000</v>
      </c>
      <c r="E26" s="536">
        <f>BCKetQuaHoatDong_06028!E35</f>
        <v>72000000</v>
      </c>
      <c r="F26" s="536">
        <f>BCKetQuaHoatDong_06028!F35</f>
        <v>135000000</v>
      </c>
    </row>
    <row r="27" spans="1:6" ht="15" customHeight="1">
      <c r="A27" s="536" t="s">
        <v>1026</v>
      </c>
      <c r="B27" s="536" t="s">
        <v>1026</v>
      </c>
      <c r="C27" s="536" t="s">
        <v>1026</v>
      </c>
      <c r="D27" s="536" t="s">
        <v>1026</v>
      </c>
      <c r="E27" s="536" t="s">
        <v>1026</v>
      </c>
      <c r="F27" s="536" t="s">
        <v>1026</v>
      </c>
    </row>
    <row r="28" spans="1:6" ht="15" customHeight="1">
      <c r="A28" s="536"/>
      <c r="B28" s="536"/>
      <c r="C28" s="536"/>
      <c r="D28" s="536"/>
      <c r="E28" s="536"/>
      <c r="F28" s="536"/>
    </row>
    <row r="29" spans="1:6" ht="15" customHeight="1">
      <c r="A29" s="536" t="s">
        <v>1065</v>
      </c>
      <c r="B29" s="536" t="s">
        <v>1066</v>
      </c>
      <c r="C29" s="536" t="s">
        <v>703</v>
      </c>
      <c r="D29" s="536">
        <f>BCKetQuaHoatDong_06028!D38</f>
        <v>0</v>
      </c>
      <c r="E29" s="536">
        <f>BCKetQuaHoatDong_06028!E38</f>
        <v>0</v>
      </c>
      <c r="F29" s="536">
        <f>BCKetQuaHoatDong_06028!F38</f>
        <v>0</v>
      </c>
    </row>
    <row r="30" spans="1:6" ht="15" customHeight="1">
      <c r="A30" s="536" t="s">
        <v>1026</v>
      </c>
      <c r="B30" s="536" t="s">
        <v>1026</v>
      </c>
      <c r="C30" s="536" t="s">
        <v>1026</v>
      </c>
      <c r="D30" s="536" t="s">
        <v>1026</v>
      </c>
      <c r="E30" s="536" t="s">
        <v>1026</v>
      </c>
      <c r="F30" s="536" t="s">
        <v>1026</v>
      </c>
    </row>
    <row r="31" spans="1:6" ht="15" customHeight="1">
      <c r="A31" s="536"/>
      <c r="B31" s="536"/>
      <c r="C31" s="536"/>
      <c r="D31" s="536"/>
      <c r="E31" s="536"/>
      <c r="F31" s="536"/>
    </row>
    <row r="32" spans="1:6" ht="15" customHeight="1">
      <c r="A32" s="536" t="s">
        <v>1067</v>
      </c>
      <c r="B32" s="536" t="s">
        <v>1068</v>
      </c>
      <c r="C32" s="536" t="s">
        <v>712</v>
      </c>
      <c r="D32" s="536">
        <f>BCKetQuaHoatDong_06028!D43</f>
        <v>141983727</v>
      </c>
      <c r="E32" s="536">
        <f>BCKetQuaHoatDong_06028!E43</f>
        <v>202569752</v>
      </c>
      <c r="F32" s="536">
        <f>BCKetQuaHoatDong_06028!F43</f>
        <v>684113931</v>
      </c>
    </row>
    <row r="33" spans="1:6" ht="15" customHeight="1">
      <c r="A33" s="536" t="s">
        <v>1026</v>
      </c>
      <c r="B33" s="536" t="s">
        <v>1026</v>
      </c>
      <c r="C33" s="536" t="s">
        <v>1026</v>
      </c>
      <c r="D33" s="536" t="s">
        <v>1026</v>
      </c>
      <c r="E33" s="536" t="s">
        <v>1026</v>
      </c>
      <c r="F33" s="536" t="s">
        <v>1026</v>
      </c>
    </row>
    <row r="34" spans="1:6" ht="15" customHeight="1">
      <c r="A34" s="536"/>
      <c r="B34" s="536"/>
      <c r="C34" s="536"/>
      <c r="D34" s="536"/>
      <c r="E34" s="536"/>
      <c r="F34" s="536"/>
    </row>
    <row r="35" spans="1:6" ht="15" customHeight="1">
      <c r="A35" s="536" t="s">
        <v>26</v>
      </c>
      <c r="B35" s="536" t="s">
        <v>1069</v>
      </c>
      <c r="C35" s="536" t="s">
        <v>716</v>
      </c>
      <c r="D35" s="536">
        <f>BCKetQuaHoatDong_06028!D46</f>
        <v>4774794</v>
      </c>
      <c r="E35" s="536">
        <f>BCKetQuaHoatDong_06028!E46</f>
        <v>4783095</v>
      </c>
      <c r="F35" s="536">
        <f>BCKetQuaHoatDong_06028!F46</f>
        <v>14261284</v>
      </c>
    </row>
    <row r="36" spans="1:6" ht="15" customHeight="1">
      <c r="A36" s="536" t="s">
        <v>1026</v>
      </c>
      <c r="B36" s="536" t="s">
        <v>1026</v>
      </c>
      <c r="C36" s="536" t="s">
        <v>1026</v>
      </c>
      <c r="D36" s="536" t="s">
        <v>1026</v>
      </c>
      <c r="E36" s="536" t="s">
        <v>1026</v>
      </c>
      <c r="F36" s="536" t="s">
        <v>1026</v>
      </c>
    </row>
    <row r="37" spans="1:6" ht="15" customHeight="1">
      <c r="A37" s="536"/>
      <c r="B37" s="536"/>
      <c r="C37" s="536"/>
      <c r="D37" s="536"/>
      <c r="E37" s="536"/>
      <c r="F37" s="536"/>
    </row>
    <row r="38" spans="1:6" ht="15" customHeight="1">
      <c r="A38" s="535" t="s">
        <v>114</v>
      </c>
      <c r="B38" s="535" t="s">
        <v>1070</v>
      </c>
      <c r="C38" s="535" t="s">
        <v>725</v>
      </c>
      <c r="D38" s="535">
        <f>BCKetQuaHoatDong_06028!D53</f>
        <v>1224175456</v>
      </c>
      <c r="E38" s="535">
        <f>BCKetQuaHoatDong_06028!E53</f>
        <v>706577446</v>
      </c>
      <c r="F38" s="535">
        <f>BCKetQuaHoatDong_06028!F53</f>
        <v>1644311230</v>
      </c>
    </row>
    <row r="39" spans="1:6" ht="15" customHeight="1">
      <c r="A39" s="535" t="s">
        <v>115</v>
      </c>
      <c r="B39" s="535" t="s">
        <v>1071</v>
      </c>
      <c r="C39" s="535" t="s">
        <v>727</v>
      </c>
      <c r="D39" s="535">
        <f>BCKetQuaHoatDong_06028!D54</f>
        <v>-4094361700</v>
      </c>
      <c r="E39" s="535">
        <f>BCKetQuaHoatDong_06028!E54</f>
        <v>1224108200</v>
      </c>
      <c r="F39" s="535">
        <f>BCKetQuaHoatDong_06028!F54</f>
        <v>-6191198200</v>
      </c>
    </row>
    <row r="40" spans="1:6" ht="15" customHeight="1">
      <c r="A40" s="536" t="s">
        <v>793</v>
      </c>
      <c r="B40" s="536" t="s">
        <v>1072</v>
      </c>
      <c r="C40" s="536" t="s">
        <v>729</v>
      </c>
      <c r="D40" s="536">
        <f>BCKetQuaHoatDong_06028!D55</f>
        <v>-451004629</v>
      </c>
      <c r="E40" s="536">
        <f>BCKetQuaHoatDong_06028!E55</f>
        <v>892026411</v>
      </c>
      <c r="F40" s="536">
        <f>BCKetQuaHoatDong_06028!F55</f>
        <v>3346964037</v>
      </c>
    </row>
    <row r="41" spans="1:6" ht="15" customHeight="1">
      <c r="A41" s="536" t="s">
        <v>798</v>
      </c>
      <c r="B41" s="536" t="s">
        <v>1073</v>
      </c>
      <c r="C41" s="536" t="s">
        <v>731</v>
      </c>
      <c r="D41" s="536">
        <f>BCKetQuaHoatDong_06028!D56</f>
        <v>-3643357071</v>
      </c>
      <c r="E41" s="536">
        <f>BCKetQuaHoatDong_06028!E56</f>
        <v>332081789</v>
      </c>
      <c r="F41" s="536">
        <f>BCKetQuaHoatDong_06028!F56</f>
        <v>-9538162237</v>
      </c>
    </row>
    <row r="42" spans="1:6" ht="15" customHeight="1">
      <c r="A42" s="535" t="s">
        <v>116</v>
      </c>
      <c r="B42" s="535" t="s">
        <v>1074</v>
      </c>
      <c r="C42" s="535" t="s">
        <v>733</v>
      </c>
      <c r="D42" s="535">
        <f>BCKetQuaHoatDong_06028!D57</f>
        <v>-2870186244</v>
      </c>
      <c r="E42" s="535">
        <f>BCKetQuaHoatDong_06028!E57</f>
        <v>1930685646</v>
      </c>
      <c r="F42" s="535">
        <f>BCKetQuaHoatDong_06028!F57</f>
        <v>-4546886970</v>
      </c>
    </row>
    <row r="43" spans="1:6" ht="15" customHeight="1">
      <c r="A43" s="535" t="s">
        <v>72</v>
      </c>
      <c r="B43" s="535" t="s">
        <v>1075</v>
      </c>
      <c r="C43" s="535" t="s">
        <v>737</v>
      </c>
      <c r="D43" s="535">
        <f>BCKetQuaHoatDong_06028!D58</f>
        <v>159183358722</v>
      </c>
      <c r="E43" s="535">
        <f>BCKetQuaHoatDong_06028!E58</f>
        <v>157050164095</v>
      </c>
      <c r="F43" s="535">
        <f>BCKetQuaHoatDong_06028!F58</f>
        <v>155556615801</v>
      </c>
    </row>
    <row r="44" spans="1:6" ht="15" customHeight="1">
      <c r="A44" s="535" t="s">
        <v>117</v>
      </c>
      <c r="B44" s="535" t="s">
        <v>1076</v>
      </c>
      <c r="C44" s="535" t="s">
        <v>740</v>
      </c>
      <c r="D44" s="535">
        <f>BCKetQuaHoatDong_06028!D59</f>
        <v>-4087436662</v>
      </c>
      <c r="E44" s="535">
        <f>BCKetQuaHoatDong_06028!E59</f>
        <v>2133194627</v>
      </c>
      <c r="F44" s="535">
        <f>BCKetQuaHoatDong_06028!F59</f>
        <v>-460693741</v>
      </c>
    </row>
    <row r="45" spans="1:6" ht="15" customHeight="1">
      <c r="A45" s="536" t="s">
        <v>793</v>
      </c>
      <c r="B45" s="536" t="s">
        <v>1077</v>
      </c>
      <c r="C45" s="536" t="s">
        <v>747</v>
      </c>
      <c r="D45" s="536">
        <f>BCKetQuaHoatDong_06028!D61</f>
        <v>-2870186244</v>
      </c>
      <c r="E45" s="536">
        <f>BCKetQuaHoatDong_06028!E61</f>
        <v>1930685646</v>
      </c>
      <c r="F45" s="536">
        <f>BCKetQuaHoatDong_06028!F61</f>
        <v>-4546886970</v>
      </c>
    </row>
    <row r="46" spans="1:6" ht="15" customHeight="1">
      <c r="A46" s="536" t="s">
        <v>798</v>
      </c>
      <c r="B46" s="536" t="s">
        <v>1078</v>
      </c>
      <c r="C46" s="536" t="s">
        <v>750</v>
      </c>
      <c r="D46" s="536">
        <f>BCKetQuaHoatDong_06028!D62</f>
        <v>0</v>
      </c>
      <c r="E46" s="536">
        <f>BCKetQuaHoatDong_06028!E62</f>
        <v>0</v>
      </c>
      <c r="F46" s="536">
        <f>BCKetQuaHoatDong_06028!F62</f>
        <v>0</v>
      </c>
    </row>
    <row r="47" spans="1:6" ht="15" customHeight="1">
      <c r="A47" s="536" t="s">
        <v>802</v>
      </c>
      <c r="B47" s="536" t="s">
        <v>1079</v>
      </c>
      <c r="C47" s="536" t="s">
        <v>753</v>
      </c>
      <c r="D47" s="536">
        <f>BCKetQuaHoatDong_06028!D63</f>
        <v>-1217250418</v>
      </c>
      <c r="E47" s="536">
        <f>BCKetQuaHoatDong_06028!E63</f>
        <v>202508981</v>
      </c>
      <c r="F47" s="536">
        <f>BCKetQuaHoatDong_06028!F63</f>
        <v>4086193229</v>
      </c>
    </row>
    <row r="48" spans="1:6" ht="15" customHeight="1">
      <c r="A48" s="535" t="s">
        <v>758</v>
      </c>
      <c r="B48" s="535" t="s">
        <v>1080</v>
      </c>
      <c r="C48" s="535" t="s">
        <v>760</v>
      </c>
      <c r="D48" s="539">
        <f>BCKetQuaHoatDong_06028!D66</f>
        <v>155095922060</v>
      </c>
      <c r="E48" s="539">
        <f>BCKetQuaHoatDong_06028!E66</f>
        <v>159183358722</v>
      </c>
      <c r="F48" s="539">
        <f>BCKetQuaHoatDong_06028!F66</f>
        <v>155095922060</v>
      </c>
    </row>
    <row r="49" spans="1:6" ht="15" customHeight="1">
      <c r="A49" s="535" t="s">
        <v>1113</v>
      </c>
      <c r="B49" s="535" t="s">
        <v>1114</v>
      </c>
      <c r="C49" s="535" t="s">
        <v>1115</v>
      </c>
      <c r="D49" s="535" t="s">
        <v>899</v>
      </c>
      <c r="E49" s="535" t="s">
        <v>899</v>
      </c>
      <c r="F49" s="535" t="s">
        <v>899</v>
      </c>
    </row>
    <row r="50" spans="1:6" ht="15" customHeight="1">
      <c r="A50" s="536" t="s">
        <v>899</v>
      </c>
      <c r="B50" s="536" t="s">
        <v>1116</v>
      </c>
      <c r="C50" s="536" t="s">
        <v>1117</v>
      </c>
      <c r="D50" s="536" t="s">
        <v>899</v>
      </c>
      <c r="E50" s="536" t="s">
        <v>899</v>
      </c>
      <c r="F50" s="536" t="s">
        <v>899</v>
      </c>
    </row>
    <row r="51" spans="1:6" ht="15" customHeight="1">
      <c r="A51" s="537" t="s">
        <v>899</v>
      </c>
      <c r="B51" s="537" t="s">
        <v>899</v>
      </c>
      <c r="C51" s="537" t="s">
        <v>899</v>
      </c>
      <c r="D51" s="537" t="s">
        <v>899</v>
      </c>
      <c r="E51" s="537" t="s">
        <v>899</v>
      </c>
      <c r="F51" s="537" t="s">
        <v>899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c r="A2" s="42"/>
      <c r="B2" s="42"/>
      <c r="C2" s="42"/>
      <c r="D2" s="42"/>
      <c r="E2" s="49" t="s">
        <v>533</v>
      </c>
      <c r="F2" s="42"/>
      <c r="G2" s="42"/>
      <c r="H2" s="42"/>
      <c r="I2" s="36"/>
      <c r="J2" s="36"/>
      <c r="K2" s="36"/>
    </row>
    <row r="3" spans="1:11">
      <c r="A3" s="42"/>
      <c r="B3" s="42"/>
      <c r="C3" s="42"/>
      <c r="D3" s="42"/>
      <c r="E3" s="43" t="s">
        <v>534</v>
      </c>
      <c r="F3" s="43" t="s">
        <v>519</v>
      </c>
      <c r="G3" s="43" t="s">
        <v>535</v>
      </c>
      <c r="H3" s="43" t="s">
        <v>536</v>
      </c>
      <c r="I3" s="38"/>
      <c r="J3" s="39"/>
      <c r="K3" s="39"/>
    </row>
    <row r="4" spans="1:11">
      <c r="A4" s="43" t="s">
        <v>537</v>
      </c>
      <c r="B4" s="42"/>
      <c r="C4" s="42"/>
      <c r="D4" s="42"/>
      <c r="E4" s="43" t="s">
        <v>561</v>
      </c>
      <c r="F4" s="42"/>
      <c r="G4" s="43" t="s">
        <v>538</v>
      </c>
      <c r="H4" s="43" t="s">
        <v>539</v>
      </c>
      <c r="I4" s="38"/>
      <c r="J4" s="39"/>
      <c r="K4" s="39"/>
    </row>
    <row r="5" spans="1:11">
      <c r="A5" s="42"/>
      <c r="B5" s="42"/>
      <c r="C5" s="42"/>
      <c r="D5" s="42"/>
      <c r="E5" s="42"/>
      <c r="F5" s="42"/>
      <c r="G5" s="43" t="s">
        <v>562</v>
      </c>
      <c r="H5" s="42"/>
      <c r="I5" s="38"/>
      <c r="J5" s="39"/>
      <c r="K5" s="39"/>
    </row>
    <row r="6" spans="1:11">
      <c r="A6" s="42"/>
      <c r="B6" s="42"/>
      <c r="C6" s="42"/>
      <c r="D6" s="42"/>
      <c r="E6" s="43" t="s">
        <v>540</v>
      </c>
      <c r="F6" s="42"/>
      <c r="G6" s="43" t="s">
        <v>541</v>
      </c>
      <c r="H6" s="42"/>
      <c r="I6" s="38"/>
      <c r="J6" s="39"/>
      <c r="K6" s="39"/>
    </row>
    <row r="7" spans="1:11">
      <c r="A7" s="43" t="s">
        <v>542</v>
      </c>
      <c r="B7" s="43" t="s">
        <v>563</v>
      </c>
      <c r="C7" s="42"/>
      <c r="D7" s="43" t="s">
        <v>543</v>
      </c>
      <c r="E7" s="43" t="s">
        <v>520</v>
      </c>
      <c r="F7" s="42"/>
      <c r="G7" s="43" t="s">
        <v>544</v>
      </c>
      <c r="H7" s="43" t="s">
        <v>545</v>
      </c>
      <c r="I7" s="38"/>
      <c r="J7" s="39"/>
      <c r="K7" s="39"/>
    </row>
    <row r="8" spans="1:11">
      <c r="A8" s="42"/>
      <c r="B8" s="43" t="s">
        <v>546</v>
      </c>
      <c r="C8" s="43" t="s">
        <v>547</v>
      </c>
      <c r="D8" s="43" t="s">
        <v>548</v>
      </c>
      <c r="E8" s="42"/>
      <c r="F8" s="42"/>
      <c r="G8" s="43" t="s">
        <v>549</v>
      </c>
      <c r="H8" s="43" t="s">
        <v>550</v>
      </c>
      <c r="I8" s="38"/>
      <c r="J8" s="39"/>
      <c r="K8" s="39"/>
    </row>
    <row r="9" spans="1:11">
      <c r="A9" s="44">
        <v>101100</v>
      </c>
      <c r="B9" s="43"/>
      <c r="C9" s="43" t="s">
        <v>521</v>
      </c>
      <c r="D9" s="42"/>
      <c r="E9" s="43" t="s">
        <v>210</v>
      </c>
      <c r="F9" s="43" t="s">
        <v>521</v>
      </c>
      <c r="G9" s="45">
        <v>27189959504</v>
      </c>
      <c r="H9" s="45">
        <v>27189959504</v>
      </c>
      <c r="I9" s="38"/>
      <c r="J9" s="39"/>
      <c r="K9" s="39"/>
    </row>
    <row r="10" spans="1:11">
      <c r="A10" s="44">
        <v>110100</v>
      </c>
      <c r="B10" s="43"/>
      <c r="C10" s="43" t="s">
        <v>521</v>
      </c>
      <c r="D10" s="43" t="s">
        <v>564</v>
      </c>
      <c r="E10" s="43" t="s">
        <v>213</v>
      </c>
      <c r="F10" s="43" t="s">
        <v>521</v>
      </c>
      <c r="G10" s="45">
        <v>5000000000</v>
      </c>
      <c r="H10" s="45">
        <v>5000000000</v>
      </c>
      <c r="I10" s="38"/>
      <c r="J10" s="39"/>
      <c r="K10" s="39"/>
    </row>
    <row r="11" spans="1:11">
      <c r="A11" s="44">
        <v>110100</v>
      </c>
      <c r="B11" s="43"/>
      <c r="C11" s="43" t="s">
        <v>521</v>
      </c>
      <c r="D11" s="43" t="s">
        <v>565</v>
      </c>
      <c r="E11" s="43" t="s">
        <v>213</v>
      </c>
      <c r="F11" s="43" t="s">
        <v>521</v>
      </c>
      <c r="G11" s="45">
        <v>7000000000</v>
      </c>
      <c r="H11" s="45">
        <v>7000000000</v>
      </c>
      <c r="I11" s="38"/>
      <c r="J11" s="39"/>
      <c r="K11" s="39"/>
    </row>
    <row r="12" spans="1:11">
      <c r="A12" s="44">
        <v>110100</v>
      </c>
      <c r="B12" s="43"/>
      <c r="C12" s="43" t="s">
        <v>521</v>
      </c>
      <c r="D12" s="43" t="s">
        <v>566</v>
      </c>
      <c r="E12" s="43" t="s">
        <v>213</v>
      </c>
      <c r="F12" s="43" t="s">
        <v>521</v>
      </c>
      <c r="G12" s="45">
        <v>4000000000</v>
      </c>
      <c r="H12" s="45">
        <v>4000000000</v>
      </c>
      <c r="I12" s="38"/>
      <c r="J12" s="39"/>
      <c r="K12" s="39"/>
    </row>
    <row r="13" spans="1:11">
      <c r="A13" s="44">
        <v>110100</v>
      </c>
      <c r="B13" s="43"/>
      <c r="C13" s="43" t="s">
        <v>521</v>
      </c>
      <c r="D13" s="43" t="s">
        <v>567</v>
      </c>
      <c r="E13" s="43" t="s">
        <v>213</v>
      </c>
      <c r="F13" s="43" t="s">
        <v>521</v>
      </c>
      <c r="G13" s="45">
        <v>13000000000</v>
      </c>
      <c r="H13" s="45">
        <v>13000000000</v>
      </c>
      <c r="I13" s="38"/>
      <c r="J13" s="39"/>
      <c r="K13" s="39"/>
    </row>
    <row r="14" spans="1:11">
      <c r="A14" s="44">
        <v>132100</v>
      </c>
      <c r="B14" s="44">
        <v>7</v>
      </c>
      <c r="C14" s="43" t="s">
        <v>521</v>
      </c>
      <c r="D14" s="42"/>
      <c r="E14" s="43" t="s">
        <v>215</v>
      </c>
      <c r="F14" s="43" t="s">
        <v>521</v>
      </c>
      <c r="G14" s="45">
        <v>112800000</v>
      </c>
      <c r="H14" s="45">
        <v>112800000</v>
      </c>
      <c r="I14" s="38"/>
      <c r="J14" s="39"/>
      <c r="K14" s="39"/>
    </row>
    <row r="15" spans="1:11">
      <c r="A15" s="44">
        <v>132150</v>
      </c>
      <c r="B15" s="44">
        <v>7</v>
      </c>
      <c r="C15" s="43" t="s">
        <v>521</v>
      </c>
      <c r="D15" s="42"/>
      <c r="E15" s="43" t="s">
        <v>216</v>
      </c>
      <c r="F15" s="43" t="s">
        <v>521</v>
      </c>
      <c r="G15" s="45">
        <v>3088160800</v>
      </c>
      <c r="H15" s="45">
        <v>3088160800</v>
      </c>
      <c r="I15" s="38"/>
      <c r="J15" s="39"/>
      <c r="K15" s="39"/>
    </row>
    <row r="16" spans="1:11">
      <c r="A16" s="44">
        <v>140130</v>
      </c>
      <c r="B16" s="44">
        <v>7</v>
      </c>
      <c r="C16" s="43" t="s">
        <v>521</v>
      </c>
      <c r="D16" s="42"/>
      <c r="E16" s="43" t="s">
        <v>568</v>
      </c>
      <c r="F16" s="43" t="s">
        <v>521</v>
      </c>
      <c r="G16" s="45">
        <v>6452337403</v>
      </c>
      <c r="H16" s="45">
        <v>6452337403</v>
      </c>
      <c r="J16" s="40"/>
      <c r="K16" s="40"/>
    </row>
    <row r="17" spans="1:11">
      <c r="A17" s="42"/>
      <c r="B17" s="42"/>
      <c r="C17" s="42"/>
      <c r="D17" s="42"/>
      <c r="E17" s="43" t="s">
        <v>569</v>
      </c>
      <c r="F17" s="42"/>
      <c r="G17" s="42"/>
      <c r="H17" s="42"/>
      <c r="I17" s="38"/>
      <c r="J17" s="39"/>
      <c r="K17" s="39"/>
    </row>
    <row r="18" spans="1:11">
      <c r="A18" s="44">
        <v>152190</v>
      </c>
      <c r="B18" s="43" t="s">
        <v>551</v>
      </c>
      <c r="C18" s="43" t="s">
        <v>521</v>
      </c>
      <c r="D18" s="42"/>
      <c r="E18" s="43" t="s">
        <v>217</v>
      </c>
      <c r="F18" s="43" t="s">
        <v>521</v>
      </c>
      <c r="G18" s="45">
        <v>103038889</v>
      </c>
      <c r="H18" s="45">
        <v>103038889</v>
      </c>
      <c r="I18" s="38"/>
      <c r="J18" s="39"/>
      <c r="K18" s="39"/>
    </row>
    <row r="19" spans="1:11" s="34" customFormat="1">
      <c r="A19" s="44">
        <v>161100</v>
      </c>
      <c r="B19" s="43" t="s">
        <v>551</v>
      </c>
      <c r="C19" s="43" t="s">
        <v>521</v>
      </c>
      <c r="D19" s="42"/>
      <c r="E19" s="43" t="s">
        <v>218</v>
      </c>
      <c r="F19" s="43" t="s">
        <v>521</v>
      </c>
      <c r="G19" s="46">
        <v>-1452309804</v>
      </c>
      <c r="H19" s="46">
        <v>-1452309804</v>
      </c>
      <c r="I19" s="38"/>
      <c r="J19" s="39"/>
      <c r="K19" s="39"/>
    </row>
    <row r="20" spans="1:11">
      <c r="A20" s="44">
        <v>161120</v>
      </c>
      <c r="B20" s="43" t="s">
        <v>551</v>
      </c>
      <c r="C20" s="43" t="s">
        <v>521</v>
      </c>
      <c r="D20" s="42"/>
      <c r="E20" s="43" t="s">
        <v>570</v>
      </c>
      <c r="F20" s="43" t="s">
        <v>521</v>
      </c>
      <c r="G20" s="45">
        <v>349680000</v>
      </c>
      <c r="H20" s="45">
        <v>349680000</v>
      </c>
      <c r="I20" s="38"/>
      <c r="J20" s="39"/>
      <c r="K20" s="39"/>
    </row>
    <row r="21" spans="1:11">
      <c r="A21" s="44">
        <v>212150</v>
      </c>
      <c r="B21" s="44">
        <v>7</v>
      </c>
      <c r="C21" s="43" t="s">
        <v>521</v>
      </c>
      <c r="D21" s="42"/>
      <c r="E21" s="43" t="s">
        <v>220</v>
      </c>
      <c r="F21" s="43" t="s">
        <v>521</v>
      </c>
      <c r="G21" s="46">
        <v>-1492792250</v>
      </c>
      <c r="H21" s="46">
        <v>-1492792250</v>
      </c>
      <c r="I21" s="38"/>
      <c r="J21" s="39"/>
      <c r="K21" s="39"/>
    </row>
    <row r="22" spans="1:11">
      <c r="A22" s="44">
        <v>212222</v>
      </c>
      <c r="B22" s="43" t="s">
        <v>551</v>
      </c>
      <c r="C22" s="43" t="s">
        <v>521</v>
      </c>
      <c r="D22" s="42"/>
      <c r="E22" s="43" t="s">
        <v>222</v>
      </c>
      <c r="F22" s="43" t="s">
        <v>521</v>
      </c>
      <c r="G22" s="46">
        <v>-6000000</v>
      </c>
      <c r="H22" s="46">
        <v>-6000000</v>
      </c>
      <c r="J22" s="40"/>
      <c r="K22" s="40"/>
    </row>
    <row r="23" spans="1:11">
      <c r="A23" s="44">
        <v>213103</v>
      </c>
      <c r="B23" s="43" t="s">
        <v>551</v>
      </c>
      <c r="C23" s="43" t="s">
        <v>521</v>
      </c>
      <c r="D23" s="42"/>
      <c r="E23" s="43" t="s">
        <v>224</v>
      </c>
      <c r="F23" s="43" t="s">
        <v>521</v>
      </c>
      <c r="G23" s="46">
        <v>-11180000</v>
      </c>
      <c r="H23" s="46">
        <v>-11180000</v>
      </c>
      <c r="J23" s="40"/>
      <c r="K23" s="40"/>
    </row>
    <row r="24" spans="1:11">
      <c r="A24" s="44">
        <v>213105</v>
      </c>
      <c r="B24" s="43" t="s">
        <v>551</v>
      </c>
      <c r="C24" s="43" t="s">
        <v>521</v>
      </c>
      <c r="D24" s="42"/>
      <c r="E24" s="43" t="s">
        <v>225</v>
      </c>
      <c r="F24" s="43" t="s">
        <v>521</v>
      </c>
      <c r="G24" s="46">
        <v>-91616438</v>
      </c>
      <c r="H24" s="46">
        <v>-91616438</v>
      </c>
      <c r="I24" s="38"/>
      <c r="J24" s="39"/>
      <c r="K24" s="39"/>
    </row>
    <row r="25" spans="1:11" s="34" customFormat="1">
      <c r="A25" s="44">
        <v>213107</v>
      </c>
      <c r="B25" s="43" t="s">
        <v>551</v>
      </c>
      <c r="C25" s="43" t="s">
        <v>521</v>
      </c>
      <c r="D25" s="42"/>
      <c r="E25" s="43" t="s">
        <v>226</v>
      </c>
      <c r="F25" s="43" t="s">
        <v>521</v>
      </c>
      <c r="G25" s="46">
        <v>-10750000</v>
      </c>
      <c r="H25" s="46">
        <v>-10750000</v>
      </c>
      <c r="I25" s="38"/>
      <c r="J25" s="39"/>
      <c r="K25" s="39"/>
    </row>
    <row r="26" spans="1:11">
      <c r="A26" s="44">
        <v>213108</v>
      </c>
      <c r="B26" s="43" t="s">
        <v>551</v>
      </c>
      <c r="C26" s="43" t="s">
        <v>521</v>
      </c>
      <c r="D26" s="42"/>
      <c r="E26" s="43" t="s">
        <v>227</v>
      </c>
      <c r="F26" s="43" t="s">
        <v>521</v>
      </c>
      <c r="G26" s="46">
        <v>-5400000</v>
      </c>
      <c r="H26" s="46">
        <v>-5400000</v>
      </c>
      <c r="J26" s="40"/>
      <c r="K26" s="40"/>
    </row>
    <row r="27" spans="1:11">
      <c r="A27" s="44">
        <v>213110</v>
      </c>
      <c r="B27" s="43" t="s">
        <v>551</v>
      </c>
      <c r="C27" s="43" t="s">
        <v>521</v>
      </c>
      <c r="D27" s="42"/>
      <c r="E27" s="43" t="s">
        <v>228</v>
      </c>
      <c r="F27" s="43" t="s">
        <v>521</v>
      </c>
      <c r="G27" s="46">
        <v>-19565000</v>
      </c>
      <c r="H27" s="46">
        <v>-19565000</v>
      </c>
      <c r="I27" s="38"/>
      <c r="J27" s="39"/>
      <c r="K27" s="39"/>
    </row>
    <row r="28" spans="1:11">
      <c r="A28" s="44">
        <v>213128</v>
      </c>
      <c r="B28" s="43" t="s">
        <v>551</v>
      </c>
      <c r="C28" s="43" t="s">
        <v>521</v>
      </c>
      <c r="D28" s="42"/>
      <c r="E28" s="43" t="s">
        <v>230</v>
      </c>
      <c r="F28" s="43" t="s">
        <v>521</v>
      </c>
      <c r="G28" s="46">
        <v>-9600000</v>
      </c>
      <c r="H28" s="46">
        <v>-9600000</v>
      </c>
      <c r="I28" s="38"/>
      <c r="J28" s="39"/>
      <c r="K28" s="39"/>
    </row>
    <row r="29" spans="1:11">
      <c r="A29" s="44">
        <v>213129</v>
      </c>
      <c r="B29" s="43" t="s">
        <v>551</v>
      </c>
      <c r="C29" s="43" t="s">
        <v>521</v>
      </c>
      <c r="D29" s="42"/>
      <c r="E29" s="43" t="s">
        <v>231</v>
      </c>
      <c r="F29" s="43" t="s">
        <v>521</v>
      </c>
      <c r="G29" s="46">
        <v>-11000000</v>
      </c>
      <c r="H29" s="46">
        <v>-11000000</v>
      </c>
      <c r="J29" s="40"/>
      <c r="K29" s="40"/>
    </row>
    <row r="30" spans="1:11">
      <c r="A30" s="44">
        <v>213154</v>
      </c>
      <c r="B30" s="43" t="s">
        <v>551</v>
      </c>
      <c r="C30" s="43" t="s">
        <v>521</v>
      </c>
      <c r="D30" s="42"/>
      <c r="E30" s="43" t="s">
        <v>232</v>
      </c>
      <c r="F30" s="43" t="s">
        <v>521</v>
      </c>
      <c r="G30" s="46">
        <v>-8328773</v>
      </c>
      <c r="H30" s="46">
        <v>-8328773</v>
      </c>
      <c r="I30" s="38"/>
      <c r="J30" s="39"/>
      <c r="K30" s="39"/>
    </row>
    <row r="31" spans="1:11">
      <c r="A31" s="44">
        <v>213500</v>
      </c>
      <c r="B31" s="43" t="s">
        <v>551</v>
      </c>
      <c r="C31" s="43" t="s">
        <v>521</v>
      </c>
      <c r="D31" s="42"/>
      <c r="E31" s="43" t="s">
        <v>571</v>
      </c>
      <c r="F31" s="43" t="s">
        <v>521</v>
      </c>
      <c r="G31" s="46">
        <v>-47698050</v>
      </c>
      <c r="H31" s="46">
        <v>-47698050</v>
      </c>
      <c r="I31" s="38"/>
      <c r="J31" s="39"/>
      <c r="K31" s="39"/>
    </row>
    <row r="32" spans="1:11">
      <c r="A32" s="42"/>
      <c r="B32" s="42"/>
      <c r="C32" s="42"/>
      <c r="D32" s="42"/>
      <c r="E32" s="43" t="s">
        <v>552</v>
      </c>
      <c r="F32" s="42"/>
      <c r="G32" s="42"/>
      <c r="H32" s="42"/>
      <c r="J32" s="40"/>
      <c r="K32" s="40"/>
    </row>
    <row r="33" spans="1:11">
      <c r="A33" s="44">
        <v>301000</v>
      </c>
      <c r="B33" s="43" t="s">
        <v>551</v>
      </c>
      <c r="C33" s="43" t="s">
        <v>521</v>
      </c>
      <c r="D33" s="42"/>
      <c r="E33" s="43" t="s">
        <v>235</v>
      </c>
      <c r="F33" s="43" t="s">
        <v>521</v>
      </c>
      <c r="G33" s="46">
        <v>-60597958652</v>
      </c>
      <c r="H33" s="46">
        <v>-60597958652</v>
      </c>
      <c r="I33" s="38"/>
      <c r="J33" s="39"/>
      <c r="K33" s="39"/>
    </row>
    <row r="34" spans="1:11">
      <c r="A34" s="44">
        <v>302000</v>
      </c>
      <c r="B34" s="43" t="s">
        <v>551</v>
      </c>
      <c r="C34" s="43" t="s">
        <v>521</v>
      </c>
      <c r="D34" s="42"/>
      <c r="E34" s="43" t="s">
        <v>236</v>
      </c>
      <c r="F34" s="43" t="s">
        <v>521</v>
      </c>
      <c r="G34" s="45">
        <v>1056863400</v>
      </c>
      <c r="H34" s="45">
        <v>1056863400</v>
      </c>
      <c r="I34" s="38"/>
      <c r="J34" s="39"/>
      <c r="K34" s="39"/>
    </row>
    <row r="35" spans="1:11">
      <c r="A35" s="44">
        <v>303102</v>
      </c>
      <c r="B35" s="43" t="s">
        <v>551</v>
      </c>
      <c r="C35" s="43" t="s">
        <v>521</v>
      </c>
      <c r="D35" s="42"/>
      <c r="E35" s="43" t="s">
        <v>237</v>
      </c>
      <c r="F35" s="43" t="s">
        <v>521</v>
      </c>
      <c r="G35" s="46">
        <v>-191086976</v>
      </c>
      <c r="H35" s="46">
        <v>-191086976</v>
      </c>
      <c r="J35" s="40"/>
      <c r="K35" s="40"/>
    </row>
    <row r="36" spans="1:11">
      <c r="A36" s="44">
        <v>390000</v>
      </c>
      <c r="B36" s="43" t="s">
        <v>551</v>
      </c>
      <c r="C36" s="43" t="s">
        <v>521</v>
      </c>
      <c r="D36" s="42"/>
      <c r="E36" s="43" t="s">
        <v>238</v>
      </c>
      <c r="F36" s="43" t="s">
        <v>521</v>
      </c>
      <c r="G36" s="45">
        <v>567698805</v>
      </c>
      <c r="H36" s="45">
        <v>567698805</v>
      </c>
      <c r="I36" s="38"/>
      <c r="J36" s="39"/>
      <c r="K36" s="39"/>
    </row>
    <row r="37" spans="1:11">
      <c r="A37" s="44">
        <v>411100</v>
      </c>
      <c r="B37" s="43" t="s">
        <v>551</v>
      </c>
      <c r="C37" s="43" t="s">
        <v>521</v>
      </c>
      <c r="D37" s="42"/>
      <c r="E37" s="43" t="s">
        <v>239</v>
      </c>
      <c r="F37" s="43" t="s">
        <v>521</v>
      </c>
      <c r="G37" s="46">
        <v>-7655111543</v>
      </c>
      <c r="H37" s="46">
        <v>-7655111543</v>
      </c>
      <c r="J37" s="40"/>
      <c r="K37" s="40"/>
    </row>
    <row r="38" spans="1:11">
      <c r="A38" s="44">
        <v>431100</v>
      </c>
      <c r="B38" s="43" t="s">
        <v>551</v>
      </c>
      <c r="C38" s="43" t="s">
        <v>521</v>
      </c>
      <c r="D38" s="42"/>
      <c r="E38" s="43" t="s">
        <v>240</v>
      </c>
      <c r="F38" s="43" t="s">
        <v>521</v>
      </c>
      <c r="G38" s="46">
        <v>-1976378356.8599999</v>
      </c>
      <c r="H38" s="46">
        <v>-1976378356.8599999</v>
      </c>
      <c r="I38" s="38"/>
      <c r="J38" s="39"/>
      <c r="K38" s="39"/>
    </row>
    <row r="39" spans="1:11">
      <c r="A39" s="44">
        <v>431120</v>
      </c>
      <c r="B39" s="43" t="s">
        <v>551</v>
      </c>
      <c r="C39" s="43" t="s">
        <v>521</v>
      </c>
      <c r="D39" s="42"/>
      <c r="E39" s="43" t="s">
        <v>241</v>
      </c>
      <c r="F39" s="43" t="s">
        <v>521</v>
      </c>
      <c r="G39" s="46">
        <v>-349680000</v>
      </c>
      <c r="H39" s="46">
        <v>-349680000</v>
      </c>
      <c r="I39" s="38"/>
      <c r="J39" s="39"/>
      <c r="K39" s="39"/>
    </row>
    <row r="40" spans="1:11">
      <c r="A40" s="44">
        <v>441100</v>
      </c>
      <c r="B40" s="43" t="s">
        <v>551</v>
      </c>
      <c r="C40" s="43" t="s">
        <v>521</v>
      </c>
      <c r="D40" s="42"/>
      <c r="E40" s="43" t="s">
        <v>572</v>
      </c>
      <c r="F40" s="43" t="s">
        <v>521</v>
      </c>
      <c r="G40" s="47">
        <v>-0.14000000000000001</v>
      </c>
      <c r="H40" s="47">
        <v>-0.14000000000000001</v>
      </c>
      <c r="I40" s="38"/>
      <c r="J40" s="39"/>
      <c r="K40" s="39"/>
    </row>
    <row r="41" spans="1:11">
      <c r="A41" s="44">
        <v>451100</v>
      </c>
      <c r="B41" s="43" t="s">
        <v>551</v>
      </c>
      <c r="C41" s="43" t="s">
        <v>521</v>
      </c>
      <c r="D41" s="42"/>
      <c r="E41" s="43" t="s">
        <v>242</v>
      </c>
      <c r="F41" s="43" t="s">
        <v>521</v>
      </c>
      <c r="G41" s="46">
        <v>-1971571000</v>
      </c>
      <c r="H41" s="46">
        <v>-1971571000</v>
      </c>
      <c r="I41" s="38"/>
      <c r="J41" s="39"/>
      <c r="K41" s="39"/>
    </row>
    <row r="42" spans="1:11">
      <c r="A42" s="44">
        <v>452190</v>
      </c>
      <c r="B42" s="43" t="s">
        <v>551</v>
      </c>
      <c r="C42" s="43" t="s">
        <v>521</v>
      </c>
      <c r="D42" s="42"/>
      <c r="E42" s="43" t="s">
        <v>243</v>
      </c>
      <c r="F42" s="43" t="s">
        <v>521</v>
      </c>
      <c r="G42" s="46">
        <v>-839661113</v>
      </c>
      <c r="H42" s="46">
        <v>-839661113</v>
      </c>
      <c r="I42" s="38"/>
      <c r="J42" s="39"/>
      <c r="K42" s="39"/>
    </row>
    <row r="43" spans="1:11">
      <c r="A43" s="44">
        <v>511100</v>
      </c>
      <c r="B43" s="43" t="s">
        <v>551</v>
      </c>
      <c r="C43" s="43" t="s">
        <v>521</v>
      </c>
      <c r="D43" s="42"/>
      <c r="E43" s="43" t="s">
        <v>244</v>
      </c>
      <c r="F43" s="43" t="s">
        <v>521</v>
      </c>
      <c r="G43" s="45">
        <v>7377336200</v>
      </c>
      <c r="H43" s="45">
        <v>7377336200</v>
      </c>
      <c r="I43" s="38"/>
      <c r="J43" s="39"/>
      <c r="K43" s="39"/>
    </row>
    <row r="44" spans="1:11">
      <c r="A44" s="44">
        <v>553002</v>
      </c>
      <c r="B44" s="43" t="s">
        <v>551</v>
      </c>
      <c r="C44" s="43" t="s">
        <v>521</v>
      </c>
      <c r="D44" s="42"/>
      <c r="E44" s="43" t="s">
        <v>245</v>
      </c>
      <c r="F44" s="43" t="s">
        <v>521</v>
      </c>
      <c r="G44" s="45">
        <v>832700</v>
      </c>
      <c r="H44" s="45">
        <v>832700</v>
      </c>
      <c r="I44" s="38"/>
      <c r="J44" s="39"/>
      <c r="K44" s="39"/>
    </row>
    <row r="45" spans="1:11">
      <c r="A45" s="44">
        <v>553103</v>
      </c>
      <c r="B45" s="43" t="s">
        <v>551</v>
      </c>
      <c r="C45" s="43" t="s">
        <v>521</v>
      </c>
      <c r="D45" s="42"/>
      <c r="E45" s="43" t="s">
        <v>246</v>
      </c>
      <c r="F45" s="43" t="s">
        <v>521</v>
      </c>
      <c r="G45" s="45">
        <v>111800000</v>
      </c>
      <c r="H45" s="45">
        <v>111800000</v>
      </c>
      <c r="I45" s="38"/>
      <c r="J45" s="39"/>
      <c r="K45" s="39"/>
    </row>
    <row r="46" spans="1:11">
      <c r="A46" s="44">
        <v>553105</v>
      </c>
      <c r="B46" s="43" t="s">
        <v>551</v>
      </c>
      <c r="C46" s="43" t="s">
        <v>521</v>
      </c>
      <c r="D46" s="42"/>
      <c r="E46" s="43" t="s">
        <v>247</v>
      </c>
      <c r="F46" s="43" t="s">
        <v>521</v>
      </c>
      <c r="G46" s="45">
        <v>91616438</v>
      </c>
      <c r="H46" s="45">
        <v>91616438</v>
      </c>
      <c r="I46" s="38"/>
      <c r="J46" s="39"/>
      <c r="K46" s="39"/>
    </row>
    <row r="47" spans="1:11">
      <c r="A47" s="44">
        <v>553107</v>
      </c>
      <c r="B47" s="43" t="s">
        <v>551</v>
      </c>
      <c r="C47" s="43" t="s">
        <v>521</v>
      </c>
      <c r="D47" s="42"/>
      <c r="E47" s="43" t="s">
        <v>248</v>
      </c>
      <c r="F47" s="43" t="s">
        <v>521</v>
      </c>
      <c r="G47" s="45">
        <v>107500000</v>
      </c>
      <c r="H47" s="45">
        <v>107500000</v>
      </c>
      <c r="I47" s="38"/>
      <c r="J47" s="39"/>
      <c r="K47" s="39"/>
    </row>
    <row r="48" spans="1:11">
      <c r="A48" s="44">
        <v>553108</v>
      </c>
      <c r="B48" s="43" t="s">
        <v>551</v>
      </c>
      <c r="C48" s="43" t="s">
        <v>521</v>
      </c>
      <c r="D48" s="42"/>
      <c r="E48" s="43" t="s">
        <v>249</v>
      </c>
      <c r="F48" s="43" t="s">
        <v>521</v>
      </c>
      <c r="G48" s="45">
        <v>60000000</v>
      </c>
      <c r="H48" s="45">
        <v>60000000</v>
      </c>
      <c r="I48" s="38"/>
      <c r="J48" s="39"/>
      <c r="K48" s="39"/>
    </row>
    <row r="49" spans="1:11">
      <c r="A49" s="44">
        <v>553110</v>
      </c>
      <c r="B49" s="43" t="s">
        <v>551</v>
      </c>
      <c r="C49" s="43" t="s">
        <v>521</v>
      </c>
      <c r="D49" s="42"/>
      <c r="E49" s="43" t="s">
        <v>250</v>
      </c>
      <c r="F49" s="43" t="s">
        <v>521</v>
      </c>
      <c r="G49" s="45">
        <v>195650000</v>
      </c>
      <c r="H49" s="45">
        <v>195650000</v>
      </c>
      <c r="I49" s="38"/>
      <c r="J49" s="39"/>
      <c r="K49" s="39"/>
    </row>
    <row r="50" spans="1:11">
      <c r="A50" s="44">
        <v>553122</v>
      </c>
      <c r="B50" s="43" t="s">
        <v>551</v>
      </c>
      <c r="C50" s="43" t="s">
        <v>521</v>
      </c>
      <c r="D50" s="42"/>
      <c r="E50" s="43" t="s">
        <v>251</v>
      </c>
      <c r="F50" s="43" t="s">
        <v>521</v>
      </c>
      <c r="G50" s="45">
        <v>4079471</v>
      </c>
      <c r="H50" s="45">
        <v>4079471</v>
      </c>
      <c r="I50" s="38"/>
      <c r="J50" s="39"/>
      <c r="K50" s="39"/>
    </row>
    <row r="51" spans="1:11">
      <c r="A51" s="44">
        <v>553128</v>
      </c>
      <c r="B51" s="43" t="s">
        <v>551</v>
      </c>
      <c r="C51" s="43" t="s">
        <v>521</v>
      </c>
      <c r="D51" s="42"/>
      <c r="E51" s="43" t="s">
        <v>252</v>
      </c>
      <c r="F51" s="43" t="s">
        <v>521</v>
      </c>
      <c r="G51" s="45">
        <v>40050000</v>
      </c>
      <c r="H51" s="45">
        <v>40050000</v>
      </c>
      <c r="I51" s="38"/>
      <c r="J51" s="39"/>
      <c r="K51" s="39"/>
    </row>
    <row r="52" spans="1:11">
      <c r="A52" s="44">
        <v>553129</v>
      </c>
      <c r="B52" s="43" t="s">
        <v>551</v>
      </c>
      <c r="C52" s="43" t="s">
        <v>521</v>
      </c>
      <c r="D52" s="42"/>
      <c r="E52" s="43" t="s">
        <v>253</v>
      </c>
      <c r="F52" s="43" t="s">
        <v>521</v>
      </c>
      <c r="G52" s="45">
        <v>110000000</v>
      </c>
      <c r="H52" s="45">
        <v>110000000</v>
      </c>
      <c r="J52" s="40"/>
      <c r="K52" s="40"/>
    </row>
    <row r="53" spans="1:11">
      <c r="A53" s="44">
        <v>553130</v>
      </c>
      <c r="B53" s="43" t="s">
        <v>551</v>
      </c>
      <c r="C53" s="43" t="s">
        <v>521</v>
      </c>
      <c r="D53" s="42"/>
      <c r="E53" s="43" t="s">
        <v>254</v>
      </c>
      <c r="F53" s="43" t="s">
        <v>521</v>
      </c>
      <c r="G53" s="45">
        <v>252289415</v>
      </c>
      <c r="H53" s="45">
        <v>252289415</v>
      </c>
      <c r="J53" s="40"/>
      <c r="K53" s="40"/>
    </row>
    <row r="54" spans="1:11">
      <c r="A54" s="44">
        <v>553141</v>
      </c>
      <c r="B54" s="43" t="s">
        <v>551</v>
      </c>
      <c r="C54" s="43" t="s">
        <v>521</v>
      </c>
      <c r="D54" s="42"/>
      <c r="E54" s="43" t="s">
        <v>255</v>
      </c>
      <c r="F54" s="43" t="s">
        <v>521</v>
      </c>
      <c r="G54" s="45">
        <v>11797309</v>
      </c>
      <c r="H54" s="45">
        <v>11797309</v>
      </c>
    </row>
    <row r="55" spans="1:11">
      <c r="A55" s="44">
        <v>553381</v>
      </c>
      <c r="B55" s="43" t="s">
        <v>551</v>
      </c>
      <c r="C55" s="43" t="s">
        <v>521</v>
      </c>
      <c r="D55" s="42"/>
      <c r="E55" s="43" t="s">
        <v>256</v>
      </c>
      <c r="F55" s="43" t="s">
        <v>521</v>
      </c>
      <c r="G55" s="45">
        <v>1519920</v>
      </c>
      <c r="H55" s="45">
        <v>1519920</v>
      </c>
    </row>
    <row r="56" spans="1:11">
      <c r="A56" s="44">
        <v>555100</v>
      </c>
      <c r="B56" s="43" t="s">
        <v>551</v>
      </c>
      <c r="C56" s="43" t="s">
        <v>521</v>
      </c>
      <c r="D56" s="42"/>
      <c r="E56" s="43" t="s">
        <v>257</v>
      </c>
      <c r="F56" s="43" t="s">
        <v>521</v>
      </c>
      <c r="G56" s="45">
        <v>444348929</v>
      </c>
      <c r="H56" s="45">
        <v>444348929</v>
      </c>
    </row>
    <row r="57" spans="1:11">
      <c r="A57" s="44">
        <v>555167</v>
      </c>
      <c r="B57" s="43" t="s">
        <v>551</v>
      </c>
      <c r="C57" s="43" t="s">
        <v>521</v>
      </c>
      <c r="D57" s="42"/>
      <c r="E57" s="43" t="s">
        <v>258</v>
      </c>
      <c r="F57" s="43" t="s">
        <v>521</v>
      </c>
      <c r="G57" s="45">
        <v>18328773</v>
      </c>
      <c r="H57" s="45">
        <v>18328773</v>
      </c>
    </row>
    <row r="59" spans="1:11">
      <c r="A59" s="42"/>
      <c r="B59" s="42"/>
      <c r="C59" s="42"/>
      <c r="D59" s="42"/>
      <c r="E59" s="49" t="s">
        <v>533</v>
      </c>
      <c r="F59" s="42"/>
      <c r="G59" s="42"/>
      <c r="H59" s="42"/>
    </row>
    <row r="60" spans="1:11">
      <c r="A60" s="42"/>
      <c r="B60" s="42"/>
      <c r="C60" s="42"/>
      <c r="D60" s="42"/>
      <c r="E60" s="43" t="s">
        <v>534</v>
      </c>
      <c r="F60" s="43" t="s">
        <v>553</v>
      </c>
      <c r="G60" s="43" t="s">
        <v>554</v>
      </c>
      <c r="H60" s="43" t="s">
        <v>555</v>
      </c>
    </row>
    <row r="61" spans="1:11">
      <c r="A61" s="43" t="s">
        <v>537</v>
      </c>
      <c r="B61" s="42"/>
      <c r="C61" s="42"/>
      <c r="D61" s="42"/>
      <c r="E61" s="43" t="s">
        <v>561</v>
      </c>
      <c r="F61" s="42"/>
      <c r="G61" s="43" t="s">
        <v>538</v>
      </c>
      <c r="H61" s="43" t="s">
        <v>539</v>
      </c>
    </row>
    <row r="62" spans="1:11">
      <c r="A62" s="42"/>
      <c r="B62" s="42"/>
      <c r="C62" s="42"/>
      <c r="D62" s="42"/>
      <c r="E62" s="42"/>
      <c r="F62" s="42"/>
      <c r="G62" s="43" t="s">
        <v>562</v>
      </c>
      <c r="H62" s="42"/>
    </row>
    <row r="63" spans="1:11">
      <c r="A63" s="42"/>
      <c r="B63" s="42"/>
      <c r="C63" s="42"/>
      <c r="D63" s="42"/>
      <c r="E63" s="43" t="s">
        <v>540</v>
      </c>
      <c r="F63" s="42"/>
      <c r="G63" s="43" t="s">
        <v>541</v>
      </c>
      <c r="H63" s="42"/>
    </row>
    <row r="64" spans="1:11">
      <c r="A64" s="43" t="s">
        <v>542</v>
      </c>
      <c r="B64" s="43" t="s">
        <v>563</v>
      </c>
      <c r="C64" s="42"/>
      <c r="D64" s="43" t="s">
        <v>543</v>
      </c>
      <c r="E64" s="43" t="s">
        <v>520</v>
      </c>
      <c r="F64" s="42"/>
      <c r="G64" s="43" t="s">
        <v>544</v>
      </c>
      <c r="H64" s="43" t="s">
        <v>545</v>
      </c>
    </row>
    <row r="65" spans="2:8">
      <c r="B65" s="43" t="s">
        <v>546</v>
      </c>
      <c r="C65" s="43" t="s">
        <v>547</v>
      </c>
      <c r="D65" s="43" t="s">
        <v>548</v>
      </c>
      <c r="E65" s="42"/>
      <c r="F65" s="42"/>
      <c r="G65" s="43" t="s">
        <v>549</v>
      </c>
      <c r="H65" s="43" t="s">
        <v>550</v>
      </c>
    </row>
    <row r="66" spans="2:8">
      <c r="B66" s="42"/>
      <c r="C66" s="42"/>
      <c r="D66" s="42"/>
      <c r="E66" s="42"/>
      <c r="F66" s="42"/>
      <c r="G66" s="43" t="s">
        <v>433</v>
      </c>
      <c r="H66" s="48">
        <v>0</v>
      </c>
    </row>
    <row r="67" spans="2:8">
      <c r="B67" s="42"/>
      <c r="C67" s="42"/>
      <c r="D67" s="42"/>
      <c r="E67" s="42"/>
      <c r="F67" s="42"/>
      <c r="G67" s="43" t="s">
        <v>556</v>
      </c>
      <c r="H67" s="45">
        <v>76747687956</v>
      </c>
    </row>
    <row r="68" spans="2:8">
      <c r="B68" s="42"/>
      <c r="C68" s="42"/>
      <c r="D68" s="42"/>
      <c r="E68" s="42"/>
      <c r="F68" s="42"/>
      <c r="G68" s="43" t="s">
        <v>557</v>
      </c>
      <c r="H68" s="45">
        <v>76747687956</v>
      </c>
    </row>
    <row r="69" spans="2:8">
      <c r="B69" s="42"/>
      <c r="C69" s="42"/>
      <c r="D69" s="42"/>
      <c r="E69" s="42"/>
      <c r="F69" s="42"/>
      <c r="G69" s="43" t="s">
        <v>558</v>
      </c>
      <c r="H69" s="45">
        <v>63129736281</v>
      </c>
    </row>
    <row r="70" spans="2:8">
      <c r="B70" s="42"/>
      <c r="C70" s="42"/>
      <c r="D70" s="42"/>
      <c r="E70" s="42"/>
      <c r="F70" s="42"/>
      <c r="G70" s="43" t="s">
        <v>559</v>
      </c>
      <c r="H70" s="46">
        <v>-63129736281</v>
      </c>
    </row>
    <row r="71" spans="2:8">
      <c r="B71" s="42"/>
      <c r="C71" s="42"/>
      <c r="D71" s="42"/>
      <c r="E71" s="42"/>
      <c r="F71" s="42"/>
      <c r="G71" s="43" t="s">
        <v>560</v>
      </c>
      <c r="H71" s="48">
        <v>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D3" sqref="D3:E29"/>
    </sheetView>
  </sheetViews>
  <sheetFormatPr defaultRowHeight="12.75"/>
  <cols>
    <col min="1" max="1" width="6.85546875" customWidth="1"/>
    <col min="2" max="2" width="74.28515625" customWidth="1"/>
    <col min="3" max="3" width="10.28515625" customWidth="1"/>
    <col min="4" max="4" width="17.42578125" customWidth="1"/>
    <col min="5" max="5" width="18.5703125" customWidth="1"/>
    <col min="257" max="257" width="6.85546875" customWidth="1"/>
    <col min="258" max="258" width="74.28515625" customWidth="1"/>
    <col min="259" max="259" width="10.28515625" customWidth="1"/>
    <col min="260" max="260" width="17.42578125" customWidth="1"/>
    <col min="261" max="261" width="18.5703125" customWidth="1"/>
    <col min="513" max="513" width="6.85546875" customWidth="1"/>
    <col min="514" max="514" width="74.28515625" customWidth="1"/>
    <col min="515" max="515" width="10.28515625" customWidth="1"/>
    <col min="516" max="516" width="17.42578125" customWidth="1"/>
    <col min="517" max="517" width="18.5703125" customWidth="1"/>
    <col min="769" max="769" width="6.85546875" customWidth="1"/>
    <col min="770" max="770" width="74.28515625" customWidth="1"/>
    <col min="771" max="771" width="10.28515625" customWidth="1"/>
    <col min="772" max="772" width="17.42578125" customWidth="1"/>
    <col min="773" max="773" width="18.5703125" customWidth="1"/>
    <col min="1025" max="1025" width="6.85546875" customWidth="1"/>
    <col min="1026" max="1026" width="74.28515625" customWidth="1"/>
    <col min="1027" max="1027" width="10.28515625" customWidth="1"/>
    <col min="1028" max="1028" width="17.42578125" customWidth="1"/>
    <col min="1029" max="1029" width="18.5703125" customWidth="1"/>
    <col min="1281" max="1281" width="6.85546875" customWidth="1"/>
    <col min="1282" max="1282" width="74.28515625" customWidth="1"/>
    <col min="1283" max="1283" width="10.28515625" customWidth="1"/>
    <col min="1284" max="1284" width="17.42578125" customWidth="1"/>
    <col min="1285" max="1285" width="18.5703125" customWidth="1"/>
    <col min="1537" max="1537" width="6.85546875" customWidth="1"/>
    <col min="1538" max="1538" width="74.28515625" customWidth="1"/>
    <col min="1539" max="1539" width="10.28515625" customWidth="1"/>
    <col min="1540" max="1540" width="17.42578125" customWidth="1"/>
    <col min="1541" max="1541" width="18.5703125" customWidth="1"/>
    <col min="1793" max="1793" width="6.85546875" customWidth="1"/>
    <col min="1794" max="1794" width="74.28515625" customWidth="1"/>
    <col min="1795" max="1795" width="10.28515625" customWidth="1"/>
    <col min="1796" max="1796" width="17.42578125" customWidth="1"/>
    <col min="1797" max="1797" width="18.5703125" customWidth="1"/>
    <col min="2049" max="2049" width="6.85546875" customWidth="1"/>
    <col min="2050" max="2050" width="74.28515625" customWidth="1"/>
    <col min="2051" max="2051" width="10.28515625" customWidth="1"/>
    <col min="2052" max="2052" width="17.42578125" customWidth="1"/>
    <col min="2053" max="2053" width="18.5703125" customWidth="1"/>
    <col min="2305" max="2305" width="6.85546875" customWidth="1"/>
    <col min="2306" max="2306" width="74.28515625" customWidth="1"/>
    <col min="2307" max="2307" width="10.28515625" customWidth="1"/>
    <col min="2308" max="2308" width="17.42578125" customWidth="1"/>
    <col min="2309" max="2309" width="18.5703125" customWidth="1"/>
    <col min="2561" max="2561" width="6.85546875" customWidth="1"/>
    <col min="2562" max="2562" width="74.28515625" customWidth="1"/>
    <col min="2563" max="2563" width="10.28515625" customWidth="1"/>
    <col min="2564" max="2564" width="17.42578125" customWidth="1"/>
    <col min="2565" max="2565" width="18.5703125" customWidth="1"/>
    <col min="2817" max="2817" width="6.85546875" customWidth="1"/>
    <col min="2818" max="2818" width="74.28515625" customWidth="1"/>
    <col min="2819" max="2819" width="10.28515625" customWidth="1"/>
    <col min="2820" max="2820" width="17.42578125" customWidth="1"/>
    <col min="2821" max="2821" width="18.5703125" customWidth="1"/>
    <col min="3073" max="3073" width="6.85546875" customWidth="1"/>
    <col min="3074" max="3074" width="74.28515625" customWidth="1"/>
    <col min="3075" max="3075" width="10.28515625" customWidth="1"/>
    <col min="3076" max="3076" width="17.42578125" customWidth="1"/>
    <col min="3077" max="3077" width="18.5703125" customWidth="1"/>
    <col min="3329" max="3329" width="6.85546875" customWidth="1"/>
    <col min="3330" max="3330" width="74.28515625" customWidth="1"/>
    <col min="3331" max="3331" width="10.28515625" customWidth="1"/>
    <col min="3332" max="3332" width="17.42578125" customWidth="1"/>
    <col min="3333" max="3333" width="18.5703125" customWidth="1"/>
    <col min="3585" max="3585" width="6.85546875" customWidth="1"/>
    <col min="3586" max="3586" width="74.28515625" customWidth="1"/>
    <col min="3587" max="3587" width="10.28515625" customWidth="1"/>
    <col min="3588" max="3588" width="17.42578125" customWidth="1"/>
    <col min="3589" max="3589" width="18.5703125" customWidth="1"/>
    <col min="3841" max="3841" width="6.85546875" customWidth="1"/>
    <col min="3842" max="3842" width="74.28515625" customWidth="1"/>
    <col min="3843" max="3843" width="10.28515625" customWidth="1"/>
    <col min="3844" max="3844" width="17.42578125" customWidth="1"/>
    <col min="3845" max="3845" width="18.5703125" customWidth="1"/>
    <col min="4097" max="4097" width="6.85546875" customWidth="1"/>
    <col min="4098" max="4098" width="74.28515625" customWidth="1"/>
    <col min="4099" max="4099" width="10.28515625" customWidth="1"/>
    <col min="4100" max="4100" width="17.42578125" customWidth="1"/>
    <col min="4101" max="4101" width="18.5703125" customWidth="1"/>
    <col min="4353" max="4353" width="6.85546875" customWidth="1"/>
    <col min="4354" max="4354" width="74.28515625" customWidth="1"/>
    <col min="4355" max="4355" width="10.28515625" customWidth="1"/>
    <col min="4356" max="4356" width="17.42578125" customWidth="1"/>
    <col min="4357" max="4357" width="18.5703125" customWidth="1"/>
    <col min="4609" max="4609" width="6.85546875" customWidth="1"/>
    <col min="4610" max="4610" width="74.28515625" customWidth="1"/>
    <col min="4611" max="4611" width="10.28515625" customWidth="1"/>
    <col min="4612" max="4612" width="17.42578125" customWidth="1"/>
    <col min="4613" max="4613" width="18.5703125" customWidth="1"/>
    <col min="4865" max="4865" width="6.85546875" customWidth="1"/>
    <col min="4866" max="4866" width="74.28515625" customWidth="1"/>
    <col min="4867" max="4867" width="10.28515625" customWidth="1"/>
    <col min="4868" max="4868" width="17.42578125" customWidth="1"/>
    <col min="4869" max="4869" width="18.5703125" customWidth="1"/>
    <col min="5121" max="5121" width="6.85546875" customWidth="1"/>
    <col min="5122" max="5122" width="74.28515625" customWidth="1"/>
    <col min="5123" max="5123" width="10.28515625" customWidth="1"/>
    <col min="5124" max="5124" width="17.42578125" customWidth="1"/>
    <col min="5125" max="5125" width="18.5703125" customWidth="1"/>
    <col min="5377" max="5377" width="6.85546875" customWidth="1"/>
    <col min="5378" max="5378" width="74.28515625" customWidth="1"/>
    <col min="5379" max="5379" width="10.28515625" customWidth="1"/>
    <col min="5380" max="5380" width="17.42578125" customWidth="1"/>
    <col min="5381" max="5381" width="18.5703125" customWidth="1"/>
    <col min="5633" max="5633" width="6.85546875" customWidth="1"/>
    <col min="5634" max="5634" width="74.28515625" customWidth="1"/>
    <col min="5635" max="5635" width="10.28515625" customWidth="1"/>
    <col min="5636" max="5636" width="17.42578125" customWidth="1"/>
    <col min="5637" max="5637" width="18.5703125" customWidth="1"/>
    <col min="5889" max="5889" width="6.85546875" customWidth="1"/>
    <col min="5890" max="5890" width="74.28515625" customWidth="1"/>
    <col min="5891" max="5891" width="10.28515625" customWidth="1"/>
    <col min="5892" max="5892" width="17.42578125" customWidth="1"/>
    <col min="5893" max="5893" width="18.5703125" customWidth="1"/>
    <col min="6145" max="6145" width="6.85546875" customWidth="1"/>
    <col min="6146" max="6146" width="74.28515625" customWidth="1"/>
    <col min="6147" max="6147" width="10.28515625" customWidth="1"/>
    <col min="6148" max="6148" width="17.42578125" customWidth="1"/>
    <col min="6149" max="6149" width="18.5703125" customWidth="1"/>
    <col min="6401" max="6401" width="6.85546875" customWidth="1"/>
    <col min="6402" max="6402" width="74.28515625" customWidth="1"/>
    <col min="6403" max="6403" width="10.28515625" customWidth="1"/>
    <col min="6404" max="6404" width="17.42578125" customWidth="1"/>
    <col min="6405" max="6405" width="18.5703125" customWidth="1"/>
    <col min="6657" max="6657" width="6.85546875" customWidth="1"/>
    <col min="6658" max="6658" width="74.28515625" customWidth="1"/>
    <col min="6659" max="6659" width="10.28515625" customWidth="1"/>
    <col min="6660" max="6660" width="17.42578125" customWidth="1"/>
    <col min="6661" max="6661" width="18.5703125" customWidth="1"/>
    <col min="6913" max="6913" width="6.85546875" customWidth="1"/>
    <col min="6914" max="6914" width="74.28515625" customWidth="1"/>
    <col min="6915" max="6915" width="10.28515625" customWidth="1"/>
    <col min="6916" max="6916" width="17.42578125" customWidth="1"/>
    <col min="6917" max="6917" width="18.5703125" customWidth="1"/>
    <col min="7169" max="7169" width="6.85546875" customWidth="1"/>
    <col min="7170" max="7170" width="74.28515625" customWidth="1"/>
    <col min="7171" max="7171" width="10.28515625" customWidth="1"/>
    <col min="7172" max="7172" width="17.42578125" customWidth="1"/>
    <col min="7173" max="7173" width="18.5703125" customWidth="1"/>
    <col min="7425" max="7425" width="6.85546875" customWidth="1"/>
    <col min="7426" max="7426" width="74.28515625" customWidth="1"/>
    <col min="7427" max="7427" width="10.28515625" customWidth="1"/>
    <col min="7428" max="7428" width="17.42578125" customWidth="1"/>
    <col min="7429" max="7429" width="18.5703125" customWidth="1"/>
    <col min="7681" max="7681" width="6.85546875" customWidth="1"/>
    <col min="7682" max="7682" width="74.28515625" customWidth="1"/>
    <col min="7683" max="7683" width="10.28515625" customWidth="1"/>
    <col min="7684" max="7684" width="17.42578125" customWidth="1"/>
    <col min="7685" max="7685" width="18.5703125" customWidth="1"/>
    <col min="7937" max="7937" width="6.85546875" customWidth="1"/>
    <col min="7938" max="7938" width="74.28515625" customWidth="1"/>
    <col min="7939" max="7939" width="10.28515625" customWidth="1"/>
    <col min="7940" max="7940" width="17.42578125" customWidth="1"/>
    <col min="7941" max="7941" width="18.5703125" customWidth="1"/>
    <col min="8193" max="8193" width="6.85546875" customWidth="1"/>
    <col min="8194" max="8194" width="74.28515625" customWidth="1"/>
    <col min="8195" max="8195" width="10.28515625" customWidth="1"/>
    <col min="8196" max="8196" width="17.42578125" customWidth="1"/>
    <col min="8197" max="8197" width="18.5703125" customWidth="1"/>
    <col min="8449" max="8449" width="6.85546875" customWidth="1"/>
    <col min="8450" max="8450" width="74.28515625" customWidth="1"/>
    <col min="8451" max="8451" width="10.28515625" customWidth="1"/>
    <col min="8452" max="8452" width="17.42578125" customWidth="1"/>
    <col min="8453" max="8453" width="18.5703125" customWidth="1"/>
    <col min="8705" max="8705" width="6.85546875" customWidth="1"/>
    <col min="8706" max="8706" width="74.28515625" customWidth="1"/>
    <col min="8707" max="8707" width="10.28515625" customWidth="1"/>
    <col min="8708" max="8708" width="17.42578125" customWidth="1"/>
    <col min="8709" max="8709" width="18.5703125" customWidth="1"/>
    <col min="8961" max="8961" width="6.85546875" customWidth="1"/>
    <col min="8962" max="8962" width="74.28515625" customWidth="1"/>
    <col min="8963" max="8963" width="10.28515625" customWidth="1"/>
    <col min="8964" max="8964" width="17.42578125" customWidth="1"/>
    <col min="8965" max="8965" width="18.5703125" customWidth="1"/>
    <col min="9217" max="9217" width="6.85546875" customWidth="1"/>
    <col min="9218" max="9218" width="74.28515625" customWidth="1"/>
    <col min="9219" max="9219" width="10.28515625" customWidth="1"/>
    <col min="9220" max="9220" width="17.42578125" customWidth="1"/>
    <col min="9221" max="9221" width="18.5703125" customWidth="1"/>
    <col min="9473" max="9473" width="6.85546875" customWidth="1"/>
    <col min="9474" max="9474" width="74.28515625" customWidth="1"/>
    <col min="9475" max="9475" width="10.28515625" customWidth="1"/>
    <col min="9476" max="9476" width="17.42578125" customWidth="1"/>
    <col min="9477" max="9477" width="18.5703125" customWidth="1"/>
    <col min="9729" max="9729" width="6.85546875" customWidth="1"/>
    <col min="9730" max="9730" width="74.28515625" customWidth="1"/>
    <col min="9731" max="9731" width="10.28515625" customWidth="1"/>
    <col min="9732" max="9732" width="17.42578125" customWidth="1"/>
    <col min="9733" max="9733" width="18.5703125" customWidth="1"/>
    <col min="9985" max="9985" width="6.85546875" customWidth="1"/>
    <col min="9986" max="9986" width="74.28515625" customWidth="1"/>
    <col min="9987" max="9987" width="10.28515625" customWidth="1"/>
    <col min="9988" max="9988" width="17.42578125" customWidth="1"/>
    <col min="9989" max="9989" width="18.5703125" customWidth="1"/>
    <col min="10241" max="10241" width="6.85546875" customWidth="1"/>
    <col min="10242" max="10242" width="74.28515625" customWidth="1"/>
    <col min="10243" max="10243" width="10.28515625" customWidth="1"/>
    <col min="10244" max="10244" width="17.42578125" customWidth="1"/>
    <col min="10245" max="10245" width="18.5703125" customWidth="1"/>
    <col min="10497" max="10497" width="6.85546875" customWidth="1"/>
    <col min="10498" max="10498" width="74.28515625" customWidth="1"/>
    <col min="10499" max="10499" width="10.28515625" customWidth="1"/>
    <col min="10500" max="10500" width="17.42578125" customWidth="1"/>
    <col min="10501" max="10501" width="18.5703125" customWidth="1"/>
    <col min="10753" max="10753" width="6.85546875" customWidth="1"/>
    <col min="10754" max="10754" width="74.28515625" customWidth="1"/>
    <col min="10755" max="10755" width="10.28515625" customWidth="1"/>
    <col min="10756" max="10756" width="17.42578125" customWidth="1"/>
    <col min="10757" max="10757" width="18.5703125" customWidth="1"/>
    <col min="11009" max="11009" width="6.85546875" customWidth="1"/>
    <col min="11010" max="11010" width="74.28515625" customWidth="1"/>
    <col min="11011" max="11011" width="10.28515625" customWidth="1"/>
    <col min="11012" max="11012" width="17.42578125" customWidth="1"/>
    <col min="11013" max="11013" width="18.5703125" customWidth="1"/>
    <col min="11265" max="11265" width="6.85546875" customWidth="1"/>
    <col min="11266" max="11266" width="74.28515625" customWidth="1"/>
    <col min="11267" max="11267" width="10.28515625" customWidth="1"/>
    <col min="11268" max="11268" width="17.42578125" customWidth="1"/>
    <col min="11269" max="11269" width="18.5703125" customWidth="1"/>
    <col min="11521" max="11521" width="6.85546875" customWidth="1"/>
    <col min="11522" max="11522" width="74.28515625" customWidth="1"/>
    <col min="11523" max="11523" width="10.28515625" customWidth="1"/>
    <col min="11524" max="11524" width="17.42578125" customWidth="1"/>
    <col min="11525" max="11525" width="18.5703125" customWidth="1"/>
    <col min="11777" max="11777" width="6.85546875" customWidth="1"/>
    <col min="11778" max="11778" width="74.28515625" customWidth="1"/>
    <col min="11779" max="11779" width="10.28515625" customWidth="1"/>
    <col min="11780" max="11780" width="17.42578125" customWidth="1"/>
    <col min="11781" max="11781" width="18.5703125" customWidth="1"/>
    <col min="12033" max="12033" width="6.85546875" customWidth="1"/>
    <col min="12034" max="12034" width="74.28515625" customWidth="1"/>
    <col min="12035" max="12035" width="10.28515625" customWidth="1"/>
    <col min="12036" max="12036" width="17.42578125" customWidth="1"/>
    <col min="12037" max="12037" width="18.5703125" customWidth="1"/>
    <col min="12289" max="12289" width="6.85546875" customWidth="1"/>
    <col min="12290" max="12290" width="74.28515625" customWidth="1"/>
    <col min="12291" max="12291" width="10.28515625" customWidth="1"/>
    <col min="12292" max="12292" width="17.42578125" customWidth="1"/>
    <col min="12293" max="12293" width="18.5703125" customWidth="1"/>
    <col min="12545" max="12545" width="6.85546875" customWidth="1"/>
    <col min="12546" max="12546" width="74.28515625" customWidth="1"/>
    <col min="12547" max="12547" width="10.28515625" customWidth="1"/>
    <col min="12548" max="12548" width="17.42578125" customWidth="1"/>
    <col min="12549" max="12549" width="18.5703125" customWidth="1"/>
    <col min="12801" max="12801" width="6.85546875" customWidth="1"/>
    <col min="12802" max="12802" width="74.28515625" customWidth="1"/>
    <col min="12803" max="12803" width="10.28515625" customWidth="1"/>
    <col min="12804" max="12804" width="17.42578125" customWidth="1"/>
    <col min="12805" max="12805" width="18.5703125" customWidth="1"/>
    <col min="13057" max="13057" width="6.85546875" customWidth="1"/>
    <col min="13058" max="13058" width="74.28515625" customWidth="1"/>
    <col min="13059" max="13059" width="10.28515625" customWidth="1"/>
    <col min="13060" max="13060" width="17.42578125" customWidth="1"/>
    <col min="13061" max="13061" width="18.5703125" customWidth="1"/>
    <col min="13313" max="13313" width="6.85546875" customWidth="1"/>
    <col min="13314" max="13314" width="74.28515625" customWidth="1"/>
    <col min="13315" max="13315" width="10.28515625" customWidth="1"/>
    <col min="13316" max="13316" width="17.42578125" customWidth="1"/>
    <col min="13317" max="13317" width="18.5703125" customWidth="1"/>
    <col min="13569" max="13569" width="6.85546875" customWidth="1"/>
    <col min="13570" max="13570" width="74.28515625" customWidth="1"/>
    <col min="13571" max="13571" width="10.28515625" customWidth="1"/>
    <col min="13572" max="13572" width="17.42578125" customWidth="1"/>
    <col min="13573" max="13573" width="18.5703125" customWidth="1"/>
    <col min="13825" max="13825" width="6.85546875" customWidth="1"/>
    <col min="13826" max="13826" width="74.28515625" customWidth="1"/>
    <col min="13827" max="13827" width="10.28515625" customWidth="1"/>
    <col min="13828" max="13828" width="17.42578125" customWidth="1"/>
    <col min="13829" max="13829" width="18.5703125" customWidth="1"/>
    <col min="14081" max="14081" width="6.85546875" customWidth="1"/>
    <col min="14082" max="14082" width="74.28515625" customWidth="1"/>
    <col min="14083" max="14083" width="10.28515625" customWidth="1"/>
    <col min="14084" max="14084" width="17.42578125" customWidth="1"/>
    <col min="14085" max="14085" width="18.5703125" customWidth="1"/>
    <col min="14337" max="14337" width="6.85546875" customWidth="1"/>
    <col min="14338" max="14338" width="74.28515625" customWidth="1"/>
    <col min="14339" max="14339" width="10.28515625" customWidth="1"/>
    <col min="14340" max="14340" width="17.42578125" customWidth="1"/>
    <col min="14341" max="14341" width="18.5703125" customWidth="1"/>
    <col min="14593" max="14593" width="6.85546875" customWidth="1"/>
    <col min="14594" max="14594" width="74.28515625" customWidth="1"/>
    <col min="14595" max="14595" width="10.28515625" customWidth="1"/>
    <col min="14596" max="14596" width="17.42578125" customWidth="1"/>
    <col min="14597" max="14597" width="18.5703125" customWidth="1"/>
    <col min="14849" max="14849" width="6.85546875" customWidth="1"/>
    <col min="14850" max="14850" width="74.28515625" customWidth="1"/>
    <col min="14851" max="14851" width="10.28515625" customWidth="1"/>
    <col min="14852" max="14852" width="17.42578125" customWidth="1"/>
    <col min="14853" max="14853" width="18.5703125" customWidth="1"/>
    <col min="15105" max="15105" width="6.85546875" customWidth="1"/>
    <col min="15106" max="15106" width="74.28515625" customWidth="1"/>
    <col min="15107" max="15107" width="10.28515625" customWidth="1"/>
    <col min="15108" max="15108" width="17.42578125" customWidth="1"/>
    <col min="15109" max="15109" width="18.5703125" customWidth="1"/>
    <col min="15361" max="15361" width="6.85546875" customWidth="1"/>
    <col min="15362" max="15362" width="74.28515625" customWidth="1"/>
    <col min="15363" max="15363" width="10.28515625" customWidth="1"/>
    <col min="15364" max="15364" width="17.42578125" customWidth="1"/>
    <col min="15365" max="15365" width="18.5703125" customWidth="1"/>
    <col min="15617" max="15617" width="6.85546875" customWidth="1"/>
    <col min="15618" max="15618" width="74.28515625" customWidth="1"/>
    <col min="15619" max="15619" width="10.28515625" customWidth="1"/>
    <col min="15620" max="15620" width="17.42578125" customWidth="1"/>
    <col min="15621" max="15621" width="18.5703125" customWidth="1"/>
    <col min="15873" max="15873" width="6.85546875" customWidth="1"/>
    <col min="15874" max="15874" width="74.28515625" customWidth="1"/>
    <col min="15875" max="15875" width="10.28515625" customWidth="1"/>
    <col min="15876" max="15876" width="17.42578125" customWidth="1"/>
    <col min="15877" max="15877" width="18.5703125" customWidth="1"/>
    <col min="16129" max="16129" width="6.85546875" customWidth="1"/>
    <col min="16130" max="16130" width="74.28515625" customWidth="1"/>
    <col min="16131" max="16131" width="10.28515625" customWidth="1"/>
    <col min="16132" max="16132" width="17.42578125" customWidth="1"/>
    <col min="16133" max="16133" width="18.5703125" customWidth="1"/>
  </cols>
  <sheetData>
    <row r="1" spans="1:5" ht="31.5">
      <c r="A1" s="534" t="s">
        <v>77</v>
      </c>
      <c r="B1" s="534" t="s">
        <v>891</v>
      </c>
      <c r="C1" s="534" t="s">
        <v>1019</v>
      </c>
      <c r="D1" s="534" t="s">
        <v>1081</v>
      </c>
      <c r="E1" s="534" t="s">
        <v>897</v>
      </c>
    </row>
    <row r="2" spans="1:5" ht="15.75">
      <c r="A2" s="535" t="s">
        <v>51</v>
      </c>
      <c r="B2" s="535" t="s">
        <v>1082</v>
      </c>
      <c r="C2" s="535" t="s">
        <v>118</v>
      </c>
      <c r="D2" s="535" t="s">
        <v>899</v>
      </c>
      <c r="E2" s="535" t="s">
        <v>899</v>
      </c>
    </row>
    <row r="3" spans="1:5" ht="15.75">
      <c r="A3" s="536" t="s">
        <v>793</v>
      </c>
      <c r="B3" s="536" t="s">
        <v>1083</v>
      </c>
      <c r="C3" s="536" t="s">
        <v>119</v>
      </c>
      <c r="D3" s="536">
        <f>Khac_06030!D19</f>
        <v>1.2110261321578341E-2</v>
      </c>
      <c r="E3" s="536">
        <f>Khac_06030!E19</f>
        <v>1.1964188476519214E-2</v>
      </c>
    </row>
    <row r="4" spans="1:5" ht="15.75">
      <c r="A4" s="536" t="s">
        <v>798</v>
      </c>
      <c r="B4" s="536" t="s">
        <v>1084</v>
      </c>
      <c r="C4" s="536" t="s">
        <v>120</v>
      </c>
      <c r="D4" s="536">
        <f>Khac_06030!D20</f>
        <v>2.7882965797014179E-3</v>
      </c>
      <c r="E4" s="536">
        <f>Khac_06030!E20</f>
        <v>3.0522599740896955E-3</v>
      </c>
    </row>
    <row r="5" spans="1:5" ht="15.75">
      <c r="A5" s="536" t="s">
        <v>802</v>
      </c>
      <c r="B5" s="536" t="s">
        <v>1085</v>
      </c>
      <c r="C5" s="536" t="s">
        <v>121</v>
      </c>
      <c r="D5" s="536">
        <f>Khac_06030!D21</f>
        <v>2.2899438803681421E-3</v>
      </c>
      <c r="E5" s="536">
        <f>Khac_06030!E21</f>
        <v>2.2398945434339971E-3</v>
      </c>
    </row>
    <row r="6" spans="1:5" ht="15.75">
      <c r="A6" s="536" t="s">
        <v>805</v>
      </c>
      <c r="B6" s="536" t="s">
        <v>1086</v>
      </c>
      <c r="C6" s="536" t="s">
        <v>122</v>
      </c>
      <c r="D6" s="536">
        <f>Khac_06030!D22</f>
        <v>7.773617747919569E-4</v>
      </c>
      <c r="E6" s="536">
        <f>Khac_06030!E22</f>
        <v>7.5210673683351293E-4</v>
      </c>
    </row>
    <row r="7" spans="1:5" ht="15.75">
      <c r="A7" s="536" t="s">
        <v>1059</v>
      </c>
      <c r="B7" s="536" t="s">
        <v>1087</v>
      </c>
      <c r="C7" s="536" t="s">
        <v>1088</v>
      </c>
      <c r="D7" s="536"/>
      <c r="E7" s="536"/>
    </row>
    <row r="8" spans="1:5" ht="15.75">
      <c r="A8" s="536" t="s">
        <v>1061</v>
      </c>
      <c r="B8" s="536" t="s">
        <v>1089</v>
      </c>
      <c r="C8" s="536" t="s">
        <v>648</v>
      </c>
      <c r="D8" s="536"/>
      <c r="E8" s="536"/>
    </row>
    <row r="9" spans="1:5" ht="15.75">
      <c r="A9" s="536" t="s">
        <v>1063</v>
      </c>
      <c r="B9" s="536" t="s">
        <v>1090</v>
      </c>
      <c r="C9" s="536" t="s">
        <v>123</v>
      </c>
      <c r="D9" s="536">
        <f>Khac_06030!D23</f>
        <v>1.1565373133172437E-3</v>
      </c>
      <c r="E9" s="536">
        <f>Khac_06030!E23</f>
        <v>1.810015792673937E-3</v>
      </c>
    </row>
    <row r="10" spans="1:5" ht="15.75">
      <c r="A10" s="536" t="s">
        <v>1065</v>
      </c>
      <c r="B10" s="536" t="s">
        <v>1091</v>
      </c>
      <c r="C10" s="536" t="s">
        <v>124</v>
      </c>
      <c r="D10" s="536">
        <f>Khac_06030!D24</f>
        <v>2.2894216549396041E-2</v>
      </c>
      <c r="E10" s="536">
        <f>Khac_06030!E24</f>
        <v>2.5031131186410115E-2</v>
      </c>
    </row>
    <row r="11" spans="1:5" ht="15.75">
      <c r="A11" s="536" t="s">
        <v>1067</v>
      </c>
      <c r="B11" s="536" t="s">
        <v>1092</v>
      </c>
      <c r="C11" s="536" t="s">
        <v>125</v>
      </c>
      <c r="D11" s="536">
        <f>Khac_06030!D25</f>
        <v>1.2227699230172906</v>
      </c>
      <c r="E11" s="536">
        <f>Khac_06030!E25</f>
        <v>1.7442331066262682</v>
      </c>
    </row>
    <row r="12" spans="1:5" ht="15.75">
      <c r="A12" s="536" t="s">
        <v>26</v>
      </c>
      <c r="B12" s="536" t="s">
        <v>1093</v>
      </c>
      <c r="C12" s="536" t="s">
        <v>648</v>
      </c>
      <c r="D12" s="536"/>
      <c r="E12" s="536"/>
    </row>
    <row r="13" spans="1:5" ht="15.75">
      <c r="A13" s="535" t="s">
        <v>61</v>
      </c>
      <c r="B13" s="535" t="s">
        <v>1094</v>
      </c>
      <c r="C13" s="535" t="s">
        <v>126</v>
      </c>
      <c r="D13" s="535" t="s">
        <v>899</v>
      </c>
      <c r="E13" s="535" t="s">
        <v>899</v>
      </c>
    </row>
    <row r="14" spans="1:5" ht="15.75">
      <c r="A14" s="536" t="s">
        <v>793</v>
      </c>
      <c r="B14" s="536" t="s">
        <v>1095</v>
      </c>
      <c r="C14" s="536" t="s">
        <v>127</v>
      </c>
      <c r="D14" s="536">
        <f>Khac_06030!D27</f>
        <v>73584666152</v>
      </c>
      <c r="E14" s="536">
        <f>Khac_06030!E27</f>
        <v>73478524152</v>
      </c>
    </row>
    <row r="15" spans="1:5" ht="15.75">
      <c r="A15" s="536"/>
      <c r="B15" s="536" t="s">
        <v>1096</v>
      </c>
      <c r="C15" s="536" t="s">
        <v>128</v>
      </c>
      <c r="D15" s="536">
        <f>Khac_06030!D28</f>
        <v>73584666152</v>
      </c>
      <c r="E15" s="536">
        <f>Khac_06030!E28</f>
        <v>73478524152</v>
      </c>
    </row>
    <row r="16" spans="1:5" ht="15.75">
      <c r="A16" s="536"/>
      <c r="B16" s="536" t="s">
        <v>1097</v>
      </c>
      <c r="C16" s="536" t="s">
        <v>129</v>
      </c>
      <c r="D16" s="536">
        <f>Khac_06030!D29</f>
        <v>7358466.6100000003</v>
      </c>
      <c r="E16" s="536">
        <f>Khac_06030!E29</f>
        <v>7347852.4100000001</v>
      </c>
    </row>
    <row r="17" spans="1:5" ht="15.75">
      <c r="A17" s="536" t="s">
        <v>798</v>
      </c>
      <c r="B17" s="536" t="s">
        <v>1098</v>
      </c>
      <c r="C17" s="536" t="s">
        <v>130</v>
      </c>
      <c r="D17" s="536">
        <f>Khac_06030!D30</f>
        <v>-572484900.00000024</v>
      </c>
      <c r="E17" s="536">
        <f>Khac_06030!E30</f>
        <v>106141999.99999997</v>
      </c>
    </row>
    <row r="18" spans="1:5" ht="15.75">
      <c r="A18" s="536"/>
      <c r="B18" s="536" t="s">
        <v>1099</v>
      </c>
      <c r="C18" s="536" t="s">
        <v>131</v>
      </c>
      <c r="D18" s="536">
        <f>Khac_06030!D33</f>
        <v>131173.28</v>
      </c>
      <c r="E18" s="536">
        <f>Khac_06030!E33</f>
        <v>107031.24</v>
      </c>
    </row>
    <row r="19" spans="1:5" ht="15.75">
      <c r="A19" s="536"/>
      <c r="B19" s="536" t="s">
        <v>1100</v>
      </c>
      <c r="C19" s="536" t="s">
        <v>132</v>
      </c>
      <c r="D19" s="536">
        <f>Khac_06030!D34</f>
        <v>1311732800</v>
      </c>
      <c r="E19" s="536">
        <f>Khac_06030!E34</f>
        <v>1070312400</v>
      </c>
    </row>
    <row r="20" spans="1:5" ht="15.75">
      <c r="A20" s="536"/>
      <c r="B20" s="536" t="s">
        <v>1101</v>
      </c>
      <c r="C20" s="536" t="s">
        <v>133</v>
      </c>
      <c r="D20" s="536">
        <f>Khac_06030!D35</f>
        <v>-188421.77000000002</v>
      </c>
      <c r="E20" s="536">
        <f>Khac_06030!E35</f>
        <v>-96417.040000000008</v>
      </c>
    </row>
    <row r="21" spans="1:5" ht="15.75">
      <c r="A21" s="536"/>
      <c r="B21" s="536" t="s">
        <v>1102</v>
      </c>
      <c r="C21" s="536" t="s">
        <v>134</v>
      </c>
      <c r="D21" s="536">
        <f>Khac_06030!D36</f>
        <v>-1884217700.0000002</v>
      </c>
      <c r="E21" s="536">
        <f>Khac_06030!E36</f>
        <v>-964170400.00000012</v>
      </c>
    </row>
    <row r="22" spans="1:5" ht="15.75">
      <c r="A22" s="536" t="s">
        <v>802</v>
      </c>
      <c r="B22" s="536" t="s">
        <v>1103</v>
      </c>
      <c r="C22" s="536" t="s">
        <v>135</v>
      </c>
      <c r="D22" s="536">
        <f>Khac_06030!D37</f>
        <v>73012181252</v>
      </c>
      <c r="E22" s="536">
        <f>Khac_06030!E37</f>
        <v>73584666152</v>
      </c>
    </row>
    <row r="23" spans="1:5" ht="15.75">
      <c r="A23" s="536"/>
      <c r="B23" s="536" t="s">
        <v>1104</v>
      </c>
      <c r="C23" s="536" t="s">
        <v>136</v>
      </c>
      <c r="D23" s="536">
        <f>Khac_06030!D38</f>
        <v>73012181252</v>
      </c>
      <c r="E23" s="536">
        <f>Khac_06030!E38</f>
        <v>73584666152</v>
      </c>
    </row>
    <row r="24" spans="1:5" ht="15.75">
      <c r="A24" s="536"/>
      <c r="B24" s="536" t="s">
        <v>1105</v>
      </c>
      <c r="C24" s="536" t="s">
        <v>137</v>
      </c>
      <c r="D24" s="536">
        <f>Khac_06030!D39</f>
        <v>7301218.1200000001</v>
      </c>
      <c r="E24" s="536">
        <f>Khac_06030!E39</f>
        <v>7358466.6100000003</v>
      </c>
    </row>
    <row r="25" spans="1:5" ht="15.75">
      <c r="A25" s="536" t="s">
        <v>805</v>
      </c>
      <c r="B25" s="536" t="s">
        <v>1106</v>
      </c>
      <c r="C25" s="536" t="s">
        <v>138</v>
      </c>
      <c r="D25" s="536">
        <f>Khac_06030!D40</f>
        <v>0.74429999999999996</v>
      </c>
      <c r="E25" s="536">
        <f>Khac_06030!E40</f>
        <v>0.73929823539689876</v>
      </c>
    </row>
    <row r="26" spans="1:5" ht="15.75">
      <c r="A26" s="536" t="s">
        <v>1059</v>
      </c>
      <c r="B26" s="536" t="s">
        <v>1107</v>
      </c>
      <c r="C26" s="536" t="s">
        <v>139</v>
      </c>
      <c r="D26" s="536">
        <f>Khac_06030!D41</f>
        <v>0.86180000000000001</v>
      </c>
      <c r="E26" s="536">
        <f>Khac_06030!E41</f>
        <v>0.85970000000000002</v>
      </c>
    </row>
    <row r="27" spans="1:5" ht="15.75">
      <c r="A27" s="536" t="s">
        <v>1061</v>
      </c>
      <c r="B27" s="536" t="s">
        <v>1108</v>
      </c>
      <c r="C27" s="536" t="s">
        <v>140</v>
      </c>
      <c r="D27" s="536">
        <f>Khac_06030!D42</f>
        <v>7.3250503027020896E-3</v>
      </c>
      <c r="E27" s="536">
        <f>Khac_06030!E42</f>
        <v>9.4000000000000004E-3</v>
      </c>
    </row>
    <row r="28" spans="1:5" ht="15.75">
      <c r="A28" s="536" t="s">
        <v>1063</v>
      </c>
      <c r="B28" s="536" t="s">
        <v>1109</v>
      </c>
      <c r="C28" s="536" t="s">
        <v>141</v>
      </c>
      <c r="D28" s="536">
        <f>Khac_06030!D44</f>
        <v>1249</v>
      </c>
      <c r="E28" s="536">
        <f>Khac_06030!E44</f>
        <v>1178</v>
      </c>
    </row>
    <row r="29" spans="1:5" ht="15.75">
      <c r="A29" s="536" t="s">
        <v>1065</v>
      </c>
      <c r="B29" s="536" t="s">
        <v>1110</v>
      </c>
      <c r="C29" s="536" t="s">
        <v>142</v>
      </c>
      <c r="D29" s="536">
        <f>Khac_06030!D43</f>
        <v>21242.47</v>
      </c>
      <c r="E29" s="536">
        <f>Khac_06030!E43</f>
        <v>21632.68</v>
      </c>
    </row>
    <row r="30" spans="1:5" ht="15.75">
      <c r="A30" s="536" t="s">
        <v>1067</v>
      </c>
      <c r="B30" s="536" t="s">
        <v>1111</v>
      </c>
      <c r="C30" s="536" t="s">
        <v>649</v>
      </c>
      <c r="D30" s="536"/>
      <c r="E30" s="536"/>
    </row>
    <row r="31" spans="1:5" ht="15.75">
      <c r="A31" s="537" t="s">
        <v>1112</v>
      </c>
      <c r="B31" s="537" t="s">
        <v>1112</v>
      </c>
      <c r="C31" s="537" t="s">
        <v>1112</v>
      </c>
      <c r="D31" s="537" t="s">
        <v>1112</v>
      </c>
      <c r="E31" s="537" t="s">
        <v>1112</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f9Kzb/ENu3pLKLqxPwtrV28tJJSSaPHrGyVn42aWlhs=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1nL8L8WUdLF4/HD/T78ryM6gz6k5oFJUi+iB3W0QfiQ=</DigestValue>
    </Reference>
  </SignedInfo>
  <SignatureValue>4RAoLYon/EhNiVH2vKoF6lEF4fdqDgwA6USidk9VSYNunyX/rqd42XU5U/klgYPn1fhb2g5DbUbS
hu6bZnPeBcv2bU5sVIcmIO8Ez2jJFPiY9FMEylHtpU6mzLMY3zgwuABZPxwNKjkUARkB0yFRMfB4
xiz9eZQiGzr29xy2PcjW3QmJ9t1CbbaNs0S0bBk5o851N0E3DX+CVHfpaRrNcSnH0pcXdcYKIZXM
2A8ufdXvqNu5nKgrHF+XfdDE7rozOARn9L9S7k3gU/z90fMVxeJ/U7uAwUjZzonuvrtVY+AvEC9q
FhDgRJgdh/XZy8McusW27ABLUeaFFUdhjg8f9A==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Transform>
          <Transform Algorithm="http://www.w3.org/TR/2001/REC-xml-c14n-20010315"/>
        </Transforms>
        <DigestMethod Algorithm="http://www.w3.org/2001/04/xmlenc#sha256"/>
        <DigestValue>SY3DC3fgyCI3azWTmVOZU9nl02xQXn1fLMexB0VXOA8=</DigestValue>
      </Reference>
      <Reference URI="/xl/calcChain.xml?ContentType=application/vnd.openxmlformats-officedocument.spreadsheetml.calcChain+xml">
        <DigestMethod Algorithm="http://www.w3.org/2001/04/xmlenc#sha256"/>
        <DigestValue>NJ+mgpdQPJOZAwFnNBVNx3R/CWGxByelerpumJfdk4A=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qF3h34bBoOkKcRLiSmb8HQa3aYuawm0NzMBBHIRNjHc=</DigestValue>
      </Reference>
      <Reference URI="/xl/styles.xml?ContentType=application/vnd.openxmlformats-officedocument.spreadsheetml.styles+xml">
        <DigestMethod Algorithm="http://www.w3.org/2001/04/xmlenc#sha256"/>
        <DigestValue>xB71akh2wlo2yt5O61jAMMXv6WBRJN+m+s4h2xbubFQ=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4oZWfajRxIQf+0aU2Uqv/+bhMU11N5U4JtzAtNcLyjw=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wv70ttGzxLBRBNWdXxC7pY5oXwQagOVClTCRZ2QqwKY=</DigestValue>
      </Reference>
      <Reference URI="/xl/worksheets/sheet10.xml?ContentType=application/vnd.openxmlformats-officedocument.spreadsheetml.worksheet+xml">
        <DigestMethod Algorithm="http://www.w3.org/2001/04/xmlenc#sha256"/>
        <DigestValue>3BxnL7NFLQFq3Jnaek86XdMcwmFPrjX1S9mEHYAFIUI=</DigestValue>
      </Reference>
      <Reference URI="/xl/worksheets/sheet11.xml?ContentType=application/vnd.openxmlformats-officedocument.spreadsheetml.worksheet+xml">
        <DigestMethod Algorithm="http://www.w3.org/2001/04/xmlenc#sha256"/>
        <DigestValue>y0BbA0NL9ic7RMLyIDYKDUnSroWAPFsZfe/qrvZ6y+M=</DigestValue>
      </Reference>
      <Reference URI="/xl/worksheets/sheet12.xml?ContentType=application/vnd.openxmlformats-officedocument.spreadsheetml.worksheet+xml">
        <DigestMethod Algorithm="http://www.w3.org/2001/04/xmlenc#sha256"/>
        <DigestValue>xkIH555mUpBIGUf+YhMrj9/RzrzIsrS6U6skl9L1Y3U=</DigestValue>
      </Reference>
      <Reference URI="/xl/worksheets/sheet13.xml?ContentType=application/vnd.openxmlformats-officedocument.spreadsheetml.worksheet+xml">
        <DigestMethod Algorithm="http://www.w3.org/2001/04/xmlenc#sha256"/>
        <DigestValue>HR3lrMVnOqipf0MUoDjuctD7gKgJsUISY2WACe/Kp6k=</DigestValue>
      </Reference>
      <Reference URI="/xl/worksheets/sheet14.xml?ContentType=application/vnd.openxmlformats-officedocument.spreadsheetml.worksheet+xml">
        <DigestMethod Algorithm="http://www.w3.org/2001/04/xmlenc#sha256"/>
        <DigestValue>vPG7qeQkpnfG3v7XDb99v2VavI9bFK4skBhQhLDleSo=</DigestValue>
      </Reference>
      <Reference URI="/xl/worksheets/sheet15.xml?ContentType=application/vnd.openxmlformats-officedocument.spreadsheetml.worksheet+xml">
        <DigestMethod Algorithm="http://www.w3.org/2001/04/xmlenc#sha256"/>
        <DigestValue>pgB6vGVcZrRaXx5cWPv0zgPEAcvl3d6voEdI4f1xPPU=</DigestValue>
      </Reference>
      <Reference URI="/xl/worksheets/sheet16.xml?ContentType=application/vnd.openxmlformats-officedocument.spreadsheetml.worksheet+xml">
        <DigestMethod Algorithm="http://www.w3.org/2001/04/xmlenc#sha256"/>
        <DigestValue>tMcUiHau1GinDcMaXn8tOgQvUQPIqr0v9V5oKXFkLG0=</DigestValue>
      </Reference>
      <Reference URI="/xl/worksheets/sheet17.xml?ContentType=application/vnd.openxmlformats-officedocument.spreadsheetml.worksheet+xml">
        <DigestMethod Algorithm="http://www.w3.org/2001/04/xmlenc#sha256"/>
        <DigestValue>g5a3bmNkocett5VO6MjGPqYVxP8mEHUPggm/SegZX0o=</DigestValue>
      </Reference>
      <Reference URI="/xl/worksheets/sheet2.xml?ContentType=application/vnd.openxmlformats-officedocument.spreadsheetml.worksheet+xml">
        <DigestMethod Algorithm="http://www.w3.org/2001/04/xmlenc#sha256"/>
        <DigestValue>fGrJMc1AOgKz3Utbq8Vw8+BEo4Pk0uXZn8tYh5eiBr8=</DigestValue>
      </Reference>
      <Reference URI="/xl/worksheets/sheet3.xml?ContentType=application/vnd.openxmlformats-officedocument.spreadsheetml.worksheet+xml">
        <DigestMethod Algorithm="http://www.w3.org/2001/04/xmlenc#sha256"/>
        <DigestValue>7F+p7EmaPPrJtVsmGaIVQesdlPl5nUHXLPmlmmJm7vA=</DigestValue>
      </Reference>
      <Reference URI="/xl/worksheets/sheet4.xml?ContentType=application/vnd.openxmlformats-officedocument.spreadsheetml.worksheet+xml">
        <DigestMethod Algorithm="http://www.w3.org/2001/04/xmlenc#sha256"/>
        <DigestValue>Dfq3MT7pvBow3H0lLxt7nIrItK2dUibsGY3iBcsDCIQ=</DigestValue>
      </Reference>
      <Reference URI="/xl/worksheets/sheet5.xml?ContentType=application/vnd.openxmlformats-officedocument.spreadsheetml.worksheet+xml">
        <DigestMethod Algorithm="http://www.w3.org/2001/04/xmlenc#sha256"/>
        <DigestValue>eA6u0/VbWsH7TOColpabwJzX6yWY9Ft0w/C39DmCYhI=</DigestValue>
      </Reference>
      <Reference URI="/xl/worksheets/sheet6.xml?ContentType=application/vnd.openxmlformats-officedocument.spreadsheetml.worksheet+xml">
        <DigestMethod Algorithm="http://www.w3.org/2001/04/xmlenc#sha256"/>
        <DigestValue>OyblxaZVjDrZHHf0WWC7GyZ/eb904L9BO6L72OMlOBM=</DigestValue>
      </Reference>
      <Reference URI="/xl/worksheets/sheet7.xml?ContentType=application/vnd.openxmlformats-officedocument.spreadsheetml.worksheet+xml">
        <DigestMethod Algorithm="http://www.w3.org/2001/04/xmlenc#sha256"/>
        <DigestValue>dwt3hlNyqOAcdH+hXVc7C/q7XkonQucvTTbFtVGHjFY=</DigestValue>
      </Reference>
      <Reference URI="/xl/worksheets/sheet8.xml?ContentType=application/vnd.openxmlformats-officedocument.spreadsheetml.worksheet+xml">
        <DigestMethod Algorithm="http://www.w3.org/2001/04/xmlenc#sha256"/>
        <DigestValue>ypDWKvIdWsZTnCvCNPqrzD28LMqdc18VbJI7WNJqQvY=</DigestValue>
      </Reference>
      <Reference URI="/xl/worksheets/sheet9.xml?ContentType=application/vnd.openxmlformats-officedocument.spreadsheetml.worksheet+xml">
        <DigestMethod Algorithm="http://www.w3.org/2001/04/xmlenc#sha256"/>
        <DigestValue>C504mtLfsCv0clE+96vMw+NSHCR/P3si6Sd7SOcrSDo=</DigestValue>
      </Reference>
    </Manifest>
    <SignatureProperties>
      <SignatureProperty Id="idSignatureTime" Target="#idPackageSignature">
        <mdssi:SignatureTime xmlns:mdssi="http://schemas.openxmlformats.org/package/2006/digital-signature">
          <mdssi:Format>YYYY-MM-DDThh:mm:ssTZD</mdssi:Format>
          <mdssi:Value>2026-10-16T12:03:59Z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2026-10-16T12:03:59Z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tX0nlMfrRVhhz4aqOiuyDzoVewnXE4cIvzRlZYJKFxs=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xpnLpkU9RKp4N+rK6WqEB/c2mOwVHvTXjZG6GcDiR2A=</DigestValue>
    </Reference>
  </SignedInfo>
  <SignatureValue>E4QVYEwtNLRNjb/pFKdtmVvey76kbaLfI1OS5TjHNd97EVMW1OdJk7tvjVVMMdsHlkHRbvptXO+9
Cja8S42b9pNmUlOLIwbwp5PL69pcULp91PFyn7XTkzVukORZG0o/QnhA/Ph1+TSppiAcsUDnEfsa
E2CAp7JH/FZDl8cxtz0VXZDg2K24YXprbZxQIFsdvMNTPK1dJBZxqXc5oMhhek694hei48/eOrVP
rZmvi7WHbmP2pSMTXxWtzoxcPw1AYIxvxEmdiADCaqBOUFk7kuLxCYk7RRk+j8zOAMq34BGTzKyL
ann9Yo96bzwVAASd0E643HChReXixR4eFe/Cuw==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SY3DC3fgyCI3azWTmVOZU9nl02xQXn1fLMexB0VXOA8=</DigestValue>
      </Reference>
      <Reference URI="/xl/calcChain.xml?ContentType=application/vnd.openxmlformats-officedocument.spreadsheetml.calcChain+xml">
        <DigestMethod Algorithm="http://www.w3.org/2001/04/xmlenc#sha256"/>
        <DigestValue>NJ+mgpdQPJOZAwFnNBVNx3R/CWGxByelerpumJfdk4A=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qF3h34bBoOkKcRLiSmb8HQa3aYuawm0NzMBBHIRNjHc=</DigestValue>
      </Reference>
      <Reference URI="/xl/styles.xml?ContentType=application/vnd.openxmlformats-officedocument.spreadsheetml.styles+xml">
        <DigestMethod Algorithm="http://www.w3.org/2001/04/xmlenc#sha256"/>
        <DigestValue>xB71akh2wlo2yt5O61jAMMXv6WBRJN+m+s4h2xbubFQ=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4oZWfajRxIQf+0aU2Uqv/+bhMU11N5U4JtzAtNcLyjw=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wv70ttGzxLBRBNWdXxC7pY5oXwQagOVClTCRZ2QqwKY=</DigestValue>
      </Reference>
      <Reference URI="/xl/worksheets/sheet10.xml?ContentType=application/vnd.openxmlformats-officedocument.spreadsheetml.worksheet+xml">
        <DigestMethod Algorithm="http://www.w3.org/2001/04/xmlenc#sha256"/>
        <DigestValue>3BxnL7NFLQFq3Jnaek86XdMcwmFPrjX1S9mEHYAFIUI=</DigestValue>
      </Reference>
      <Reference URI="/xl/worksheets/sheet11.xml?ContentType=application/vnd.openxmlformats-officedocument.spreadsheetml.worksheet+xml">
        <DigestMethod Algorithm="http://www.w3.org/2001/04/xmlenc#sha256"/>
        <DigestValue>y0BbA0NL9ic7RMLyIDYKDUnSroWAPFsZfe/qrvZ6y+M=</DigestValue>
      </Reference>
      <Reference URI="/xl/worksheets/sheet12.xml?ContentType=application/vnd.openxmlformats-officedocument.spreadsheetml.worksheet+xml">
        <DigestMethod Algorithm="http://www.w3.org/2001/04/xmlenc#sha256"/>
        <DigestValue>xkIH555mUpBIGUf+YhMrj9/RzrzIsrS6U6skl9L1Y3U=</DigestValue>
      </Reference>
      <Reference URI="/xl/worksheets/sheet13.xml?ContentType=application/vnd.openxmlformats-officedocument.spreadsheetml.worksheet+xml">
        <DigestMethod Algorithm="http://www.w3.org/2001/04/xmlenc#sha256"/>
        <DigestValue>HR3lrMVnOqipf0MUoDjuctD7gKgJsUISY2WACe/Kp6k=</DigestValue>
      </Reference>
      <Reference URI="/xl/worksheets/sheet14.xml?ContentType=application/vnd.openxmlformats-officedocument.spreadsheetml.worksheet+xml">
        <DigestMethod Algorithm="http://www.w3.org/2001/04/xmlenc#sha256"/>
        <DigestValue>vPG7qeQkpnfG3v7XDb99v2VavI9bFK4skBhQhLDleSo=</DigestValue>
      </Reference>
      <Reference URI="/xl/worksheets/sheet15.xml?ContentType=application/vnd.openxmlformats-officedocument.spreadsheetml.worksheet+xml">
        <DigestMethod Algorithm="http://www.w3.org/2001/04/xmlenc#sha256"/>
        <DigestValue>pgB6vGVcZrRaXx5cWPv0zgPEAcvl3d6voEdI4f1xPPU=</DigestValue>
      </Reference>
      <Reference URI="/xl/worksheets/sheet16.xml?ContentType=application/vnd.openxmlformats-officedocument.spreadsheetml.worksheet+xml">
        <DigestMethod Algorithm="http://www.w3.org/2001/04/xmlenc#sha256"/>
        <DigestValue>tMcUiHau1GinDcMaXn8tOgQvUQPIqr0v9V5oKXFkLG0=</DigestValue>
      </Reference>
      <Reference URI="/xl/worksheets/sheet17.xml?ContentType=application/vnd.openxmlformats-officedocument.spreadsheetml.worksheet+xml">
        <DigestMethod Algorithm="http://www.w3.org/2001/04/xmlenc#sha256"/>
        <DigestValue>g5a3bmNkocett5VO6MjGPqYVxP8mEHUPggm/SegZX0o=</DigestValue>
      </Reference>
      <Reference URI="/xl/worksheets/sheet2.xml?ContentType=application/vnd.openxmlformats-officedocument.spreadsheetml.worksheet+xml">
        <DigestMethod Algorithm="http://www.w3.org/2001/04/xmlenc#sha256"/>
        <DigestValue>fGrJMc1AOgKz3Utbq8Vw8+BEo4Pk0uXZn8tYh5eiBr8=</DigestValue>
      </Reference>
      <Reference URI="/xl/worksheets/sheet3.xml?ContentType=application/vnd.openxmlformats-officedocument.spreadsheetml.worksheet+xml">
        <DigestMethod Algorithm="http://www.w3.org/2001/04/xmlenc#sha256"/>
        <DigestValue>7F+p7EmaPPrJtVsmGaIVQesdlPl5nUHXLPmlmmJm7vA=</DigestValue>
      </Reference>
      <Reference URI="/xl/worksheets/sheet4.xml?ContentType=application/vnd.openxmlformats-officedocument.spreadsheetml.worksheet+xml">
        <DigestMethod Algorithm="http://www.w3.org/2001/04/xmlenc#sha256"/>
        <DigestValue>Dfq3MT7pvBow3H0lLxt7nIrItK2dUibsGY3iBcsDCIQ=</DigestValue>
      </Reference>
      <Reference URI="/xl/worksheets/sheet5.xml?ContentType=application/vnd.openxmlformats-officedocument.spreadsheetml.worksheet+xml">
        <DigestMethod Algorithm="http://www.w3.org/2001/04/xmlenc#sha256"/>
        <DigestValue>eA6u0/VbWsH7TOColpabwJzX6yWY9Ft0w/C39DmCYhI=</DigestValue>
      </Reference>
      <Reference URI="/xl/worksheets/sheet6.xml?ContentType=application/vnd.openxmlformats-officedocument.spreadsheetml.worksheet+xml">
        <DigestMethod Algorithm="http://www.w3.org/2001/04/xmlenc#sha256"/>
        <DigestValue>OyblxaZVjDrZHHf0WWC7GyZ/eb904L9BO6L72OMlOBM=</DigestValue>
      </Reference>
      <Reference URI="/xl/worksheets/sheet7.xml?ContentType=application/vnd.openxmlformats-officedocument.spreadsheetml.worksheet+xml">
        <DigestMethod Algorithm="http://www.w3.org/2001/04/xmlenc#sha256"/>
        <DigestValue>dwt3hlNyqOAcdH+hXVc7C/q7XkonQucvTTbFtVGHjFY=</DigestValue>
      </Reference>
      <Reference URI="/xl/worksheets/sheet8.xml?ContentType=application/vnd.openxmlformats-officedocument.spreadsheetml.worksheet+xml">
        <DigestMethod Algorithm="http://www.w3.org/2001/04/xmlenc#sha256"/>
        <DigestValue>ypDWKvIdWsZTnCvCNPqrzD28LMqdc18VbJI7WNJqQvY=</DigestValue>
      </Reference>
      <Reference URI="/xl/worksheets/sheet9.xml?ContentType=application/vnd.openxmlformats-officedocument.spreadsheetml.worksheet+xml">
        <DigestMethod Algorithm="http://www.w3.org/2001/04/xmlenc#sha256"/>
        <DigestValue>C504mtLfsCv0clE+96vMw+NSHCR/P3si6Sd7SOcrSDo=</DigestValue>
      </Reference>
    </Manifest>
    <SignatureProperties>
      <SignatureProperty Id="idSignatureTime" Target="#idPackageSignature">
        <mdssi:SignatureTime xmlns:mdssi="http://schemas.openxmlformats.org/package/2006/digital-signature">
          <mdssi:Format>YYYY-MM-DDThh:mm:ssTZD</mdssi:Format>
          <mdssi:Value>2026-10-20T02:38:30Z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2026-10-20T02:38:30Z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12</vt:i4>
      </vt:variant>
    </vt:vector>
  </HeadingPairs>
  <TitlesOfParts>
    <vt:vector size="29"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Sheet1</vt:lpstr>
      <vt:lpstr>THU NHAP</vt:lpstr>
      <vt:lpstr>TAI CHINH</vt:lpstr>
      <vt:lpstr>LCTT</vt:lpstr>
      <vt:lpstr>TAI SAN</vt:lpstr>
      <vt:lpstr>HOAT DONG</vt:lpstr>
      <vt:lpstr>TB 30092015</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HONG NGOC</cp:lastModifiedBy>
  <cp:lastPrinted>2025-01-15T03:57:06Z</cp:lastPrinted>
  <dcterms:created xsi:type="dcterms:W3CDTF">2013-10-21T08:38:47Z</dcterms:created>
  <dcterms:modified xsi:type="dcterms:W3CDTF">2026-10-16T11:57:17Z</dcterms:modified>
</cp:coreProperties>
</file>