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36" i="1" l="1"/>
  <c r="F20" i="1" l="1"/>
  <c r="F19" i="1"/>
  <c r="F26" i="1" l="1"/>
  <c r="F25" i="1" s="1"/>
  <c r="F16" i="1" l="1"/>
  <c r="F11" i="1" s="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<sst xmlns="http://schemas.openxmlformats.org/spreadsheetml/2006/main" count="73" uniqueCount="71">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</sst>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row r="208">
          <cell r="B208">
            <v>94657450391</v>
          </cell>
        </row>
        <row r="209">
          <cell r="B209">
            <v>92433125361</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35" sqref="F35"/>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49</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16-04-2021 đến ngày 22-04-2021</v>
      </c>
      <c r="G9" s="103"/>
      <c r="H9" s="103"/>
      <c r="I9" s="12"/>
      <c r="J9" s="12"/>
      <c r="K9" s="12"/>
      <c r="L9" s="12"/>
      <c r="M9" s="12"/>
    </row>
    <row r="10" spans="3:13" ht="20.25" customHeight="1" x14ac:dyDescent="0.25">
      <c r="C10" s="14"/>
      <c r="D10" s="10"/>
      <c r="E10" s="15" t="s">
        <v>11</v>
      </c>
      <c r="F10" s="104" t="str">
        <f>"From "&amp;TEXT(G16+1,"dd-mm-yyyy")&amp;" To "&amp;TEXT(F16,"dd-mm-yyyy")</f>
        <v>From 16-04-2021 To 22-04-2021</v>
      </c>
      <c r="G10" s="104"/>
      <c r="H10" s="104"/>
      <c r="I10" s="12"/>
      <c r="J10" s="12"/>
      <c r="K10" s="12"/>
      <c r="L10" s="12"/>
      <c r="M10" s="12"/>
    </row>
    <row r="11" spans="3:13" ht="20.25" customHeight="1" x14ac:dyDescent="0.25">
      <c r="C11" s="9">
        <v>5</v>
      </c>
      <c r="D11" s="10"/>
      <c r="E11" s="13" t="s">
        <v>12</v>
      </c>
      <c r="F11" s="16">
        <f>+F16+1</f>
        <v>44309</v>
      </c>
      <c r="G11" s="17"/>
      <c r="H11" s="17"/>
      <c r="I11" s="12"/>
      <c r="J11" s="12"/>
    </row>
    <row r="12" spans="3:13" ht="18.75" customHeight="1" x14ac:dyDescent="0.25">
      <c r="C12" s="14"/>
      <c r="D12" s="10"/>
      <c r="E12" s="15" t="s">
        <v>13</v>
      </c>
      <c r="F12" s="71">
        <f>+F11</f>
        <v>44309</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63</v>
      </c>
      <c r="H15" s="21"/>
      <c r="I15" s="21"/>
      <c r="J15" s="21"/>
      <c r="K15" s="21"/>
      <c r="L15" s="21"/>
    </row>
    <row r="16" spans="3:13" ht="17.25" customHeight="1" x14ac:dyDescent="0.25">
      <c r="C16" s="106"/>
      <c r="D16" s="109"/>
      <c r="E16" s="110"/>
      <c r="F16" s="73">
        <f>+G16+7</f>
        <v>44308</v>
      </c>
      <c r="G16" s="22">
        <v>44301</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65</v>
      </c>
      <c r="E18" s="101"/>
      <c r="F18" s="74"/>
      <c r="G18" s="25"/>
      <c r="H18" s="21"/>
      <c r="I18" s="12"/>
      <c r="J18" s="12"/>
      <c r="K18" s="12"/>
      <c r="L18" s="12"/>
    </row>
    <row r="19" spans="3:12" ht="17.25" customHeight="1" x14ac:dyDescent="0.25">
      <c r="C19" s="26" t="s">
        <v>22</v>
      </c>
      <c r="D19" s="85" t="s">
        <v>23</v>
      </c>
      <c r="E19" s="86"/>
      <c r="F19" s="75">
        <f>+G22</f>
        <v>94657450391</v>
      </c>
      <c r="G19" s="25">
        <v>95622057008</v>
      </c>
      <c r="H19" s="21"/>
      <c r="I19" s="12"/>
      <c r="J19" s="12"/>
      <c r="K19" s="12"/>
      <c r="L19" s="12"/>
    </row>
    <row r="20" spans="3:12" ht="17.25" customHeight="1" x14ac:dyDescent="0.25">
      <c r="C20" s="27" t="s">
        <v>24</v>
      </c>
      <c r="D20" s="85" t="s">
        <v>25</v>
      </c>
      <c r="E20" s="86"/>
      <c r="F20" s="69">
        <f>+G23</f>
        <v>14204.66</v>
      </c>
      <c r="G20" s="28">
        <v>14349.41</v>
      </c>
      <c r="H20" s="21"/>
      <c r="I20" s="12"/>
      <c r="J20" s="12"/>
      <c r="K20" s="12"/>
      <c r="L20" s="12"/>
    </row>
    <row r="21" spans="3:12" ht="28.5" customHeight="1" x14ac:dyDescent="0.25">
      <c r="C21" s="23" t="s">
        <v>26</v>
      </c>
      <c r="D21" s="100" t="s">
        <v>66</v>
      </c>
      <c r="E21" s="98"/>
      <c r="F21" s="74"/>
      <c r="G21" s="25"/>
      <c r="H21" s="21"/>
      <c r="I21" s="12"/>
      <c r="J21" s="12"/>
      <c r="K21" s="12"/>
      <c r="L21" s="12"/>
    </row>
    <row r="22" spans="3:12" ht="37.5" customHeight="1" x14ac:dyDescent="0.25">
      <c r="C22" s="26" t="s">
        <v>27</v>
      </c>
      <c r="D22" s="85" t="s">
        <v>23</v>
      </c>
      <c r="E22" s="86"/>
      <c r="F22" s="68">
        <v>92433125361</v>
      </c>
      <c r="G22" s="68">
        <v>94657450391</v>
      </c>
      <c r="H22" s="21"/>
      <c r="I22" s="12"/>
      <c r="J22" s="12"/>
      <c r="K22" s="12"/>
      <c r="L22" s="12"/>
    </row>
    <row r="23" spans="3:12" ht="18" customHeight="1" x14ac:dyDescent="0.25">
      <c r="C23" s="27" t="s">
        <v>28</v>
      </c>
      <c r="D23" s="85" t="s">
        <v>25</v>
      </c>
      <c r="E23" s="86"/>
      <c r="F23" s="67">
        <v>13849.03</v>
      </c>
      <c r="G23" s="67">
        <v>14204.66</v>
      </c>
      <c r="H23" s="21"/>
      <c r="I23" s="12"/>
      <c r="J23" s="12"/>
      <c r="K23" s="12"/>
      <c r="L23" s="12"/>
    </row>
    <row r="24" spans="3:12" ht="32.25" customHeight="1" x14ac:dyDescent="0.25">
      <c r="C24" s="23" t="s">
        <v>29</v>
      </c>
      <c r="D24" s="97" t="s">
        <v>67</v>
      </c>
      <c r="E24" s="98"/>
      <c r="F24" s="74"/>
      <c r="G24" s="25"/>
      <c r="H24" s="21"/>
      <c r="I24" s="12"/>
      <c r="J24" s="12"/>
      <c r="K24" s="12"/>
      <c r="L24" s="12"/>
    </row>
    <row r="25" spans="3:12" ht="33.75" customHeight="1" x14ac:dyDescent="0.25">
      <c r="C25" s="64" t="s">
        <v>30</v>
      </c>
      <c r="D25" s="85" t="s">
        <v>58</v>
      </c>
      <c r="E25" s="86"/>
      <c r="F25" s="75">
        <f>+F22-F19-F26</f>
        <v>-2373575030</v>
      </c>
      <c r="G25" s="25">
        <v>-964606617</v>
      </c>
      <c r="H25" s="12"/>
      <c r="I25" s="12"/>
      <c r="J25" s="12"/>
      <c r="K25" s="12"/>
      <c r="L25" s="12"/>
    </row>
    <row r="26" spans="3:12" ht="32.25" customHeight="1" x14ac:dyDescent="0.25">
      <c r="C26" s="64" t="s">
        <v>31</v>
      </c>
      <c r="D26" s="85" t="s">
        <v>59</v>
      </c>
      <c r="E26" s="86"/>
      <c r="F26" s="76">
        <f>+F27+F28</f>
        <v>149250000</v>
      </c>
      <c r="G26" s="70">
        <v>0</v>
      </c>
      <c r="H26" s="12"/>
      <c r="I26" s="12"/>
      <c r="J26" s="12"/>
      <c r="K26" s="12"/>
      <c r="L26" s="12"/>
    </row>
    <row r="27" spans="3:12" ht="33.75" customHeight="1" x14ac:dyDescent="0.25">
      <c r="C27" s="64" t="s">
        <v>32</v>
      </c>
      <c r="D27" s="99" t="s">
        <v>60</v>
      </c>
      <c r="E27" s="99"/>
      <c r="F27" s="77">
        <v>0</v>
      </c>
      <c r="G27" s="29">
        <v>0</v>
      </c>
      <c r="H27" s="12"/>
      <c r="I27" s="12"/>
      <c r="J27" s="12"/>
      <c r="K27" s="12"/>
      <c r="L27" s="12"/>
    </row>
    <row r="28" spans="3:12" ht="33.75" customHeight="1" x14ac:dyDescent="0.25">
      <c r="C28" s="64" t="s">
        <v>33</v>
      </c>
      <c r="D28" s="99" t="s">
        <v>61</v>
      </c>
      <c r="E28" s="99"/>
      <c r="F28" s="77">
        <v>149250000</v>
      </c>
      <c r="G28" s="29">
        <v>0</v>
      </c>
      <c r="H28" s="12"/>
      <c r="I28" s="12"/>
      <c r="J28" s="12"/>
      <c r="K28" s="12"/>
      <c r="L28" s="12"/>
    </row>
    <row r="29" spans="3:12" ht="32.25" customHeight="1" x14ac:dyDescent="0.25">
      <c r="C29" s="23" t="s">
        <v>34</v>
      </c>
      <c r="D29" s="97" t="s">
        <v>64</v>
      </c>
      <c r="E29" s="98"/>
      <c r="F29" s="78">
        <f>+F23-F20</f>
        <v>-355.6299999999992</v>
      </c>
      <c r="G29" s="63">
        <v>-144.75</v>
      </c>
      <c r="H29" s="21"/>
      <c r="I29" s="12"/>
      <c r="J29" s="12"/>
      <c r="K29" s="12"/>
      <c r="L29" s="12"/>
    </row>
    <row r="30" spans="3:12" ht="39.75" customHeight="1" x14ac:dyDescent="0.25">
      <c r="C30" s="23" t="s">
        <v>35</v>
      </c>
      <c r="D30" s="97" t="s">
        <v>62</v>
      </c>
      <c r="E30" s="98"/>
      <c r="F30" s="74"/>
      <c r="G30" s="25"/>
      <c r="H30" s="12"/>
      <c r="I30" s="12"/>
      <c r="J30" s="12"/>
      <c r="K30" s="12"/>
      <c r="L30" s="12"/>
    </row>
    <row r="31" spans="3:12" ht="20.25" customHeight="1" x14ac:dyDescent="0.25">
      <c r="C31" s="64" t="s">
        <v>36</v>
      </c>
      <c r="D31" s="85" t="s">
        <v>68</v>
      </c>
      <c r="E31" s="86"/>
      <c r="F31" s="75">
        <f>+MAX([2]Sheet1!$B$147:$B$209)</f>
        <v>95622057008</v>
      </c>
      <c r="G31" s="25">
        <v>95622057008</v>
      </c>
      <c r="H31" s="12"/>
      <c r="I31" s="12"/>
      <c r="J31" s="12"/>
      <c r="K31" s="12"/>
      <c r="L31" s="12"/>
    </row>
    <row r="32" spans="3:12" ht="20.25" customHeight="1" x14ac:dyDescent="0.25">
      <c r="C32" s="64" t="s">
        <v>37</v>
      </c>
      <c r="D32" s="85" t="s">
        <v>69</v>
      </c>
      <c r="E32" s="86"/>
      <c r="F32" s="75">
        <f>+MIN([2]Sheet1!$B$147:$B$209)</f>
        <v>66784301560</v>
      </c>
      <c r="G32" s="25">
        <v>66702723841</v>
      </c>
      <c r="H32" s="12"/>
      <c r="I32" s="12"/>
      <c r="J32" s="12"/>
      <c r="K32" s="12"/>
      <c r="L32" s="12"/>
    </row>
    <row r="33" spans="3:13" ht="33.75" customHeight="1" x14ac:dyDescent="0.25">
      <c r="C33" s="23" t="s">
        <v>50</v>
      </c>
      <c r="D33" s="83" t="s">
        <v>54</v>
      </c>
      <c r="E33" s="84"/>
      <c r="F33" s="75"/>
      <c r="G33" s="25"/>
      <c r="H33" s="12"/>
      <c r="I33" s="12"/>
      <c r="J33" s="12"/>
      <c r="K33" s="12"/>
      <c r="L33" s="12"/>
    </row>
    <row r="34" spans="3:13" ht="23.25" customHeight="1" x14ac:dyDescent="0.25">
      <c r="C34" s="64" t="s">
        <v>51</v>
      </c>
      <c r="D34" s="85" t="s">
        <v>55</v>
      </c>
      <c r="E34" s="86"/>
      <c r="F34" s="79">
        <v>9824.2999999999993</v>
      </c>
      <c r="G34" s="63">
        <v>9824.2999999999993</v>
      </c>
      <c r="H34" s="12"/>
      <c r="I34" s="12"/>
      <c r="J34" s="12"/>
      <c r="K34" s="12"/>
      <c r="L34" s="12"/>
    </row>
    <row r="35" spans="3:13" ht="23.25" customHeight="1" x14ac:dyDescent="0.25">
      <c r="C35" s="64" t="s">
        <v>52</v>
      </c>
      <c r="D35" s="85" t="s">
        <v>56</v>
      </c>
      <c r="E35" s="86"/>
      <c r="F35" s="75">
        <f>+F34*14204.66</f>
        <v>139550841.23799998</v>
      </c>
      <c r="G35" s="25">
        <v>140142362.34099999</v>
      </c>
      <c r="H35" s="12"/>
      <c r="I35" s="12"/>
      <c r="J35" s="12"/>
      <c r="K35" s="12"/>
      <c r="L35" s="12"/>
    </row>
    <row r="36" spans="3:13" ht="23.25" customHeight="1" x14ac:dyDescent="0.25">
      <c r="C36" s="64" t="s">
        <v>53</v>
      </c>
      <c r="D36" s="85" t="s">
        <v>57</v>
      </c>
      <c r="E36" s="86"/>
      <c r="F36" s="80">
        <f>+F34/(F22/F23)</f>
        <v>1.4719509363945633E-3</v>
      </c>
      <c r="G36" s="65">
        <v>1.4742721324265506E-3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70</v>
      </c>
      <c r="F49" s="95" t="s">
        <v>47</v>
      </c>
      <c r="G49" s="95"/>
      <c r="H49" s="44"/>
      <c r="I49" s="58"/>
      <c r="J49" s="58"/>
      <c r="K49" s="58"/>
      <c r="L49" s="59"/>
      <c r="M49" s="59"/>
    </row>
    <row r="50" spans="1:13" s="54" customFormat="1" ht="21" customHeight="1" x14ac:dyDescent="0.25">
      <c r="C50" s="55"/>
      <c r="D50" s="55"/>
      <c r="E50" s="42" t="s">
        <v>43</v>
      </c>
      <c r="F50" s="96" t="s">
        <v>48</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8Lg/NwYYuaTPSIBZFoZ3Oa4WW2E=</DigestValue>
    </Reference>
    <Reference URI="#idOfficeObject" Type="http://www.w3.org/2000/09/xmldsig#Object">
      <DigestMethod Algorithm="http://www.w3.org/2000/09/xmldsig#sha1"/>
      <DigestValue>G3MnDgWhQX8Tx3+3dpx0MCPD4EA=</DigestValue>
    </Reference>
  </SignedInfo>
  <SignatureValue>
    sJdi+Y5Td96loIPc2IP1JeiPD5rr+cmIDenqEXFo5Q53xuA4Ucbne7183lUBGEx8w0fq9wPg
    jWYYFKOjKtgn52rS8VFu05kKm7VETE7ed2IXWKFV8XC2CgZgQqexzIQiU6ocAAJA5u2Nf/6d
    ZV7QLEqGOt/Vj6cpKunNVxlhDk4=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TXxzD2mu+oaMSYQnce6fmL/UoVI=</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AEE2/58K7A+6EKIITdWarf1pags=</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sImur5CCqJ4lanrwjQHOuXMvDVs=</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ImJuAg3eveHB4vKnUW9zf80UUFU=</DigestValue>
      </Reference>
    </Manifest>
    <SignatureProperties>
      <SignatureProperty Id="idSignatureTime" Target="#idPackageSignature">
        <mdssi:SignatureTime>
          <mdssi:Format>YYYY-MM-DDThh:mm:ssTZD</mdssi:Format>
          <mdssi:Value>2021-04-26T06:40:15Z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ZGD0AWrX+QA8o0/ZZtMwxXhkn30=</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YTvVsZX7l4kFK1vA9G//9HNFOxI=</DigestValue>
    </Reference>
  </SignedInfo>
  <SignatureValue>O81TS/0yOkWgxZvOzaP6wwWcbfaKAzGZ5FQFGdQkkXIgpokOgGVcJGvh4fESUil+O1IIkTOLb4Ia
vortrKpWTwRePiE8UAg2v2943cLhwsfOV19/d66l4x8heseW16X3ygDP4onXYsHUA9sJXMyvuF82
P/ltNbdWuZYEnjHw4n8=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TXxzD2mu+oaMSYQnce6fmL/UoVI=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AEE2/58K7A+6EKIITdWarf1pags=</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sImur5CCqJ4lanrwjQHOuXMvDVs=</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ImJuAg3eveHB4vKnUW9zf80UUFU=</DigestValue>
      </Reference>
    </Manifest>
    <SignatureProperties>
      <SignatureProperty Id="idSignatureTime" Target="#idPackageSignature">
        <mdssi:SignatureTime xmlns:mdssi="http://schemas.openxmlformats.org/package/2006/digital-signature">
          <mdssi:Format>YYYY-MM-DDThh:mm:ssTZD</mdssi:Format>
          <mdssi:Value>2021-04-27T10:30:39Z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2021-04-27T10:30:39Z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2021-04-16T06:59:45Z</cp:lastPrinted>
  <dcterms:created xsi:type="dcterms:W3CDTF">2021-01-07T09:02:44Z</dcterms:created>
  <dcterms:modified xsi:type="dcterms:W3CDTF">2021-04-23T09:28:31Z</dcterms:modified>
</cp:coreProperties>
</file>