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31" i="1" l="1"/>
  <c r="F32" i="1" l="1"/>
  <c r="F29" i="1"/>
  <c r="F35" i="1" l="1"/>
  <c r="F36" i="1"/>
  <c r="F20" i="1" l="1"/>
  <c r="F19" i="1"/>
  <c r="F25" i="1" s="1"/>
  <c r="F16" i="1"/>
  <c r="F11" i="1" s="1"/>
  <c r="F10" i="1" l="1"/>
  <c r="F9" i="1"/>
  <c r="F12"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<sst xmlns="http://schemas.openxmlformats.org/spreadsheetml/2006/main" count="73" uniqueCount="71">
  <si>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</si>
  <si>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</si>
  <si>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</si>
  <si>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</si>
  <si>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</si>
  <si>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</si>
  <si>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</si>
  <si>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</si>
  <si>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</si>
  <si>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</si>
  <si>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</si>
  <si>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</si>
  <si>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</si>
  <si>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</si>
  <si>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</si>
  <si>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</si>
  <si>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</si>
  <si>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</si>
  <si>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</si>
  <si>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</si>
  <si>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</si>
  <si>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</si>
  <si>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</si>
  <si>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</si>
  <si>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</si>
  <si>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</si>
  <si>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</si>
  <si>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</si>
  <si>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</si>
  <si>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</si>
  <si>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</si>
  <si>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</si>
  <si>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</si>
  <si>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</si>
  <si>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3.2</t>
  </si>
  <si>
    <t>3.2.1</t>
  </si>
  <si>
    <t>3.2.2</t>
  </si>
  <si>
    <t>4</t>
  </si>
  <si>
    <t>5</t>
  </si>
  <si>
    <t>5.1</t>
  </si>
  <si>
    <t xml:space="preserve">   Giá trị cao nhất (VND)/Highest value (VND)</t>
  </si>
  <si>
    <t>5.2</t>
  </si>
  <si>
    <t xml:space="preserve">   Giá trị thấp nhất (VND)/ Lowest value (VND)</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</si>
  <si>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</si>
  <si>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</si>
  <si>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</si>
  <si>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</si>
  <si>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</si>
  <si>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Hoàng Văn Sơn</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</si>
  <si>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</si>
  <si>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</si>
  <si>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</si>
  <si>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</si>
  <si>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</si>
  <si>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t>Trưởng phòng đầu tư</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</si>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</sst>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quot;$&quot;* #,##0.00_);_(&quot;$&quot;* \(#,##0.00\);_(&quot;$&quot;* &quot;-&quot;??_);_(@_)"/>
    <numFmt numFmtId="165" formatCode="_(* #,##0.00_);_(* \(#,##0.00\);_(* &quot;-&quot;??_);_(@_)"/>
    <numFmt numFmtId="166" formatCode="_(* #,##0_);_(* \(#,##0\);_(* &quot;-&quot;??_);_(@_)"/>
    <numFmt numFmtId="167" formatCode="m/d;@"/>
    <numFmt numFmtId="168" formatCode="[$-409]d\-mmm\-yyyy;@"/>
    <numFmt numFmtId="169" formatCode="[$-1010000]d/m/yyyy;@"/>
    <numFmt numFmtId="170"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0">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65" fontId="9"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9" fillId="0" borderId="0" applyFont="0" applyFill="0" applyBorder="0" applyAlignment="0" applyProtection="0"/>
    <xf numFmtId="170" fontId="11" fillId="0" borderId="0" applyFont="0" applyFill="0" applyBorder="0" applyAlignment="0" applyProtection="0"/>
    <xf numFmtId="170" fontId="9" fillId="0" borderId="0" applyFont="0" applyFill="0" applyBorder="0" applyAlignment="0" applyProtection="0"/>
    <xf numFmtId="165"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cellStyleXfs>
  <cellXfs count="126">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168" fontId="7"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9" fontId="8" fillId="2" borderId="0" xfId="8" applyNumberFormat="1" applyFont="1" applyFill="1" applyAlignment="1">
      <alignment vertical="center"/>
    </xf>
    <xf numFmtId="169"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9"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166" fontId="4" fillId="2" borderId="0" xfId="4" applyNumberFormat="1" applyFont="1" applyFill="1" applyBorder="1" applyAlignment="1">
      <alignment vertical="center" wrapText="1"/>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4" applyNumberFormat="1" applyFont="1" applyFill="1" applyBorder="1" applyAlignment="1">
      <alignment horizontal="center" vertical="top"/>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8" fillId="0" borderId="0" xfId="9" applyFont="1" applyFill="1" applyAlignment="1">
      <alignment horizontal="lef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8" xfId="1" applyFont="1" applyFill="1" applyBorder="1" applyAlignment="1">
      <alignment vertical="center" wrapText="1"/>
    </xf>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166" fontId="4" fillId="2" borderId="8" xfId="5" applyNumberFormat="1" applyFont="1" applyFill="1" applyBorder="1" applyAlignment="1">
      <alignment horizontal="center" vertical="center"/>
    </xf>
    <xf numFmtId="166" fontId="4" fillId="2" borderId="9" xfId="5" applyNumberFormat="1" applyFont="1" applyFill="1" applyBorder="1" applyAlignment="1">
      <alignment horizontal="center" vertical="center"/>
    </xf>
    <xf numFmtId="165" fontId="4" fillId="2" borderId="8" xfId="5" applyNumberFormat="1" applyFont="1" applyFill="1" applyBorder="1" applyAlignment="1">
      <alignment horizontal="center" vertical="center"/>
    </xf>
    <xf numFmtId="165" fontId="4" fillId="2" borderId="9" xfId="5" applyNumberFormat="1" applyFont="1" applyFill="1" applyBorder="1" applyAlignment="1">
      <alignment horizontal="center" vertical="center"/>
    </xf>
    <xf numFmtId="10" fontId="4" fillId="2" borderId="8" xfId="113" applyNumberFormat="1" applyFont="1" applyFill="1" applyBorder="1" applyAlignment="1">
      <alignment horizontal="right" vertical="center"/>
    </xf>
    <xf numFmtId="10" fontId="4" fillId="2" borderId="9" xfId="113" applyNumberFormat="1" applyFont="1" applyFill="1" applyBorder="1" applyAlignment="1">
      <alignment horizontal="right" vertical="center"/>
    </xf>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169" fontId="8" fillId="2" borderId="0" xfId="8" applyNumberFormat="1" applyFont="1" applyFill="1" applyAlignment="1">
      <alignment horizontal="left" vertical="center" wrapText="1"/>
    </xf>
    <xf numFmtId="166" fontId="7" fillId="2" borderId="0" xfId="4" applyNumberFormat="1" applyFont="1" applyFill="1" applyBorder="1" applyAlignment="1">
      <alignment horizontal="left" vertical="center" wrapText="1"/>
    </xf>
    <xf numFmtId="0" fontId="8" fillId="2" borderId="0" xfId="8" applyFont="1" applyFill="1" applyBorder="1" applyAlignment="1">
      <alignment horizontal="center" vertical="center" wrapText="1"/>
    </xf>
    <xf numFmtId="2" fontId="8" fillId="2" borderId="0" xfId="8" applyNumberFormat="1" applyFont="1" applyFill="1" applyAlignment="1">
      <alignment horizontal="left" vertical="center" wrapText="1"/>
    </xf>
    <xf numFmtId="49" fontId="1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0" fontId="4" fillId="0" borderId="8" xfId="3" applyFont="1" applyBorder="1" applyAlignment="1">
      <alignment horizontal="center" wrapText="1"/>
    </xf>
    <xf numFmtId="0" fontId="4" fillId="0" borderId="9" xfId="3" applyFont="1" applyBorder="1" applyAlignment="1">
      <alignment horizontal="center" wrapText="1"/>
    </xf>
    <xf numFmtId="49" fontId="6" fillId="0" borderId="1" xfId="3" applyNumberFormat="1" applyFont="1" applyBorder="1" applyAlignment="1">
      <alignment horizontal="left" vertical="center" wrapText="1"/>
    </xf>
    <xf numFmtId="165" fontId="4" fillId="0" borderId="8" xfId="5" applyFont="1" applyBorder="1" applyAlignment="1">
      <alignment horizontal="center" vertical="center" wrapText="1"/>
    </xf>
    <xf numFmtId="165" fontId="4" fillId="0" borderId="9" xfId="5" applyFont="1" applyBorder="1" applyAlignment="1">
      <alignment horizontal="center" vertical="center" wrapText="1"/>
    </xf>
    <xf numFmtId="165" fontId="4" fillId="0" borderId="8" xfId="1" applyFont="1" applyBorder="1" applyAlignment="1">
      <alignment horizontal="right" vertical="center" wrapText="1"/>
    </xf>
    <xf numFmtId="165" fontId="4" fillId="0" borderId="9" xfId="1" applyFont="1" applyBorder="1" applyAlignment="1">
      <alignment horizontal="right" vertical="center" wrapText="1"/>
    </xf>
    <xf numFmtId="166" fontId="4" fillId="0" borderId="8" xfId="5" applyNumberFormat="1" applyFont="1" applyBorder="1" applyAlignment="1">
      <alignment horizontal="center" vertical="center" wrapText="1"/>
    </xf>
    <xf numFmtId="166" fontId="4" fillId="0" borderId="9" xfId="5" applyNumberFormat="1" applyFont="1" applyBorder="1" applyAlignment="1">
      <alignment horizontal="center" vertical="center" wrapText="1"/>
    </xf>
    <xf numFmtId="165" fontId="4" fillId="2" borderId="8" xfId="1" applyFont="1" applyFill="1" applyBorder="1" applyAlignment="1">
      <alignment horizontal="center" vertical="center"/>
    </xf>
    <xf numFmtId="165" fontId="4" fillId="2" borderId="9" xfId="1" applyFont="1" applyFill="1" applyBorder="1" applyAlignment="1">
      <alignment horizontal="center" vertical="center"/>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3" fontId="8" fillId="2" borderId="0" xfId="2" applyNumberFormat="1" applyFont="1" applyFill="1" applyAlignment="1">
      <alignment horizontal="left" vertical="top"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166" fontId="8" fillId="3" borderId="3" xfId="4" applyNumberFormat="1" applyFont="1" applyFill="1" applyBorder="1" applyAlignment="1">
      <alignment horizontal="center" vertical="center" wrapText="1"/>
    </xf>
    <xf numFmtId="166" fontId="8" fillId="3" borderId="4"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14" fontId="12" fillId="3" borderId="7" xfId="1" quotePrefix="1" applyNumberFormat="1" applyFont="1" applyFill="1" applyBorder="1" applyAlignment="1" applyProtection="1">
      <alignment horizontal="center" vertical="top"/>
    </xf>
    <xf numFmtId="3" fontId="8" fillId="2" borderId="0" xfId="2" applyNumberFormat="1" applyFont="1" applyFill="1" applyAlignment="1">
      <alignment horizontal="left" vertical="top"/>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cellXfs>
  <cellStyles count="120">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336175</xdr:colOff>
      <xdr:row>0</xdr:row>
      <xdr:rowOff>89648</xdr:rowOff>
    </xdr:from>
    <xdr:to>
      <xdr:col>4</xdr:col>
      <xdr:colOff>1647265</xdr:colOff>
      <xdr:row>1</xdr:row>
      <xdr:rowOff>44823</xdr:rowOff>
    </xdr:to>
    <xdr:pic>
      <xdr:nvPicPr>
        <xdr:cNvPr id="3" name="Picture 2" descr="Adobe Systems">
          <a:extLst>
            <a:ext uri="{FF2B5EF4-FFF2-40B4-BE49-F238E27FC236}">
              <a16:creationId xmlns="" xmlns:a16="http://schemas.microsoft.com/office/drawing/2014/main" id="{00000000-0008-0000-0800-0000782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36175" y="89648"/>
          <a:ext cx="1949825" cy="537881"/>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GAN%20HANG%20GIAM%20SAT/QUY%20CAN%20BANG%20BAN%20VIET/0.BAO%20CAO/THEO%20DOI%20NAV%20-%20PHU%20LUC%204-NAV%20from%2001.01.18%20-09.05.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s>
    <sheetDataSet>
      <sheetData sheetId="0" refreshError="1">
        <row r="127">
          <cell r="B127">
            <v>75406769302</v>
          </cell>
        </row>
        <row r="130">
          <cell r="B130">
            <v>72803190373</v>
          </cell>
        </row>
        <row r="131">
          <cell r="B131">
            <v>72061610674</v>
          </cell>
        </row>
        <row r="132">
          <cell r="B132">
            <v>72816072851</v>
          </cell>
        </row>
        <row r="133">
          <cell r="B133">
            <v>66651119729</v>
          </cell>
        </row>
        <row r="134">
          <cell r="B134">
            <v>64558329583</v>
          </cell>
        </row>
        <row r="135">
          <cell r="B135">
            <v>63302657735</v>
          </cell>
        </row>
        <row r="136">
          <cell r="B136">
            <v>61430562180</v>
          </cell>
        </row>
        <row r="137">
          <cell r="B137">
            <v>62393631421</v>
          </cell>
        </row>
        <row r="138">
          <cell r="B138">
            <v>65304754677</v>
          </cell>
        </row>
        <row r="139">
          <cell r="B139">
            <v>66702723841</v>
          </cell>
        </row>
        <row r="140">
          <cell r="B140">
            <v>66784301560</v>
          </cell>
        </row>
        <row r="141">
          <cell r="B141">
            <v>67040687952</v>
          </cell>
        </row>
        <row r="142">
          <cell r="B142">
            <v>68258843612</v>
          </cell>
        </row>
        <row r="143">
          <cell r="B143">
            <v>70709301399</v>
          </cell>
        </row>
        <row r="144">
          <cell r="B144">
            <v>70916861291</v>
          </cell>
        </row>
        <row r="145">
          <cell r="B145">
            <v>70600776537</v>
          </cell>
        </row>
        <row r="146">
          <cell r="B146">
            <v>71711281124</v>
          </cell>
        </row>
        <row r="147">
          <cell r="B147">
            <v>70684908888</v>
          </cell>
        </row>
        <row r="148">
          <cell r="B148">
            <v>70878827403</v>
          </cell>
        </row>
        <row r="149">
          <cell r="B149">
            <v>70374939140</v>
          </cell>
        </row>
        <row r="150">
          <cell r="B150">
            <v>70484107730</v>
          </cell>
        </row>
        <row r="151">
          <cell r="B151">
            <v>69608789317</v>
          </cell>
        </row>
        <row r="152">
          <cell r="B152">
            <v>70068032417</v>
          </cell>
        </row>
        <row r="153">
          <cell r="B153">
            <v>71595247032</v>
          </cell>
        </row>
        <row r="154">
          <cell r="B154">
            <v>71720952639</v>
          </cell>
        </row>
        <row r="155">
          <cell r="B155">
            <v>70999505657</v>
          </cell>
        </row>
        <row r="156">
          <cell r="B156">
            <v>68262589854</v>
          </cell>
        </row>
        <row r="157">
          <cell r="B157">
            <v>67829845982</v>
          </cell>
        </row>
        <row r="158">
          <cell r="B158">
            <v>69673333438</v>
          </cell>
        </row>
        <row r="159">
          <cell r="B159">
            <v>70541523644</v>
          </cell>
        </row>
        <row r="160">
          <cell r="B160">
            <v>72802753607</v>
          </cell>
        </row>
        <row r="161">
          <cell r="B161">
            <v>70488088140</v>
          </cell>
        </row>
        <row r="162">
          <cell r="B162">
            <v>72218938129</v>
          </cell>
        </row>
        <row r="163">
          <cell r="B163">
            <v>72305035236</v>
          </cell>
        </row>
        <row r="164">
          <cell r="B164">
            <v>73141166774</v>
          </cell>
        </row>
        <row r="165">
          <cell r="B165">
            <v>73076225869</v>
          </cell>
        </row>
        <row r="166">
          <cell r="B166">
            <v>72577413073</v>
          </cell>
        </row>
        <row r="167">
          <cell r="B167">
            <v>73385186136</v>
          </cell>
        </row>
        <row r="168">
          <cell r="B168">
            <v>74362424463</v>
          </cell>
        </row>
        <row r="169">
          <cell r="B169">
            <v>74014386936</v>
          </cell>
        </row>
        <row r="170">
          <cell r="B170">
            <v>74721154113</v>
          </cell>
        </row>
        <row r="171">
          <cell r="B171">
            <v>75230903657</v>
          </cell>
        </row>
        <row r="172">
          <cell r="B172">
            <v>75483135043</v>
          </cell>
        </row>
        <row r="173">
          <cell r="B173">
            <v>74879228359</v>
          </cell>
        </row>
        <row r="174">
          <cell r="B174">
            <v>75098864568</v>
          </cell>
        </row>
        <row r="175">
          <cell r="B175">
            <v>75100375709</v>
          </cell>
        </row>
        <row r="176">
          <cell r="B176">
            <v>75881471342</v>
          </cell>
        </row>
        <row r="177">
          <cell r="B177">
            <v>77277519361</v>
          </cell>
        </row>
        <row r="178">
          <cell r="B178">
            <v>72134219578</v>
          </cell>
        </row>
        <row r="179">
          <cell r="B179">
            <v>72472805155</v>
          </cell>
        </row>
        <row r="180">
          <cell r="B180">
            <v>75677949115</v>
          </cell>
        </row>
        <row r="181">
          <cell r="B181">
            <v>73374169633</v>
          </cell>
        </row>
        <row r="182">
          <cell r="B182">
            <v>74668370480</v>
          </cell>
        </row>
        <row r="183">
          <cell r="B183">
            <v>75870058808</v>
          </cell>
        </row>
        <row r="184">
          <cell r="B184">
            <v>78772036307</v>
          </cell>
        </row>
        <row r="185">
          <cell r="B185">
            <v>79103384643</v>
          </cell>
        </row>
        <row r="186">
          <cell r="B186">
            <v>80156926981</v>
          </cell>
        </row>
        <row r="187">
          <cell r="B187">
            <v>80266002237</v>
          </cell>
        </row>
        <row r="188">
          <cell r="B188">
            <v>81446799235</v>
          </cell>
        </row>
        <row r="189">
          <cell r="B189">
            <v>81988397682</v>
          </cell>
        </row>
        <row r="190">
          <cell r="B190">
            <v>83573284315</v>
          </cell>
        </row>
        <row r="191">
          <cell r="B191">
            <v>87093827825</v>
          </cell>
        </row>
        <row r="192">
          <cell r="B192">
            <v>89223812785</v>
          </cell>
        </row>
        <row r="193">
          <cell r="B193">
            <v>88409258409</v>
          </cell>
        </row>
        <row r="194">
          <cell r="B194">
            <v>81364786962</v>
          </cell>
        </row>
        <row r="195">
          <cell r="B195">
            <v>83564790963</v>
          </cell>
        </row>
        <row r="196">
          <cell r="B196">
            <v>86600450992</v>
          </cell>
        </row>
        <row r="197">
          <cell r="B197">
            <v>87921268310</v>
          </cell>
        </row>
        <row r="198">
          <cell r="B198">
            <v>90435792713</v>
          </cell>
        </row>
        <row r="199">
          <cell r="B199">
            <v>90191380796</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2" zoomScale="85" zoomScaleNormal="85" zoomScaleSheetLayoutView="100" zoomScalePageLayoutView="85" workbookViewId="0">
      <selection activeCell="F40" sqref="F40"/>
    </sheetView>
  </sheetViews>
  <sheetFormatPr defaultRowHeight="16.5" x14ac:dyDescent="0.25"/>
  <cols>
    <col min="1" max="2" width="5" style="2" hidden="1" customWidth="1"/>
    <col min="3" max="3" width="6.140625" style="2" customWidth="1"/>
    <col min="4" max="4" width="3.42578125" style="2" customWidth="1"/>
    <col min="5" max="5" width="68.85546875" style="2" customWidth="1"/>
    <col min="6" max="6" width="15.28515625" style="2" customWidth="1"/>
    <col min="7" max="7" width="24.28515625" style="2" customWidth="1"/>
    <col min="8" max="8" width="39.28515625" style="66" customWidth="1"/>
    <col min="9" max="9" width="11.42578125" style="2" bestFit="1" customWidth="1"/>
    <col min="10" max="16384" width="9.140625" style="2"/>
  </cols>
  <sheetData>
    <row r="1" spans="3:13" ht="45.75" customHeight="1" x14ac:dyDescent="0.25">
      <c r="C1" s="123" t="s">
        <v>0</v>
      </c>
      <c r="D1" s="123"/>
      <c r="E1" s="123"/>
      <c r="F1" s="123"/>
      <c r="G1" s="123"/>
      <c r="H1" s="123"/>
      <c r="I1" s="1"/>
      <c r="J1" s="1"/>
      <c r="K1" s="1"/>
      <c r="L1" s="1"/>
      <c r="M1" s="1"/>
    </row>
    <row r="2" spans="3:13" ht="39" customHeight="1" x14ac:dyDescent="0.25">
      <c r="C2" s="124" t="s">
        <v>1</v>
      </c>
      <c r="D2" s="124"/>
      <c r="E2" s="124"/>
      <c r="F2" s="124"/>
      <c r="G2" s="124"/>
      <c r="H2" s="124"/>
      <c r="I2" s="1"/>
      <c r="J2" s="1"/>
      <c r="K2" s="1"/>
      <c r="L2" s="1"/>
      <c r="M2" s="1"/>
    </row>
    <row r="3" spans="3:13" ht="45.75" customHeight="1" x14ac:dyDescent="0.25">
      <c r="C3" s="125" t="s">
        <v>2</v>
      </c>
      <c r="D3" s="125"/>
      <c r="E3" s="125"/>
      <c r="F3" s="125"/>
      <c r="G3" s="125"/>
      <c r="H3" s="125"/>
      <c r="I3" s="3"/>
      <c r="J3" s="3"/>
      <c r="K3" s="3"/>
      <c r="L3" s="3"/>
      <c r="M3" s="3"/>
    </row>
    <row r="4" spans="3:13" ht="35.25" customHeight="1" x14ac:dyDescent="0.25">
      <c r="C4" s="125" t="s">
        <v>55</v>
      </c>
      <c r="D4" s="125"/>
      <c r="E4" s="125"/>
      <c r="F4" s="125"/>
      <c r="G4" s="125"/>
      <c r="H4" s="125"/>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109" t="s">
        <v>50</v>
      </c>
      <c r="G6" s="109"/>
      <c r="H6" s="109"/>
      <c r="I6" s="12"/>
      <c r="J6" s="12"/>
      <c r="K6" s="12"/>
      <c r="L6" s="12"/>
      <c r="M6" s="12"/>
    </row>
    <row r="7" spans="3:13" ht="72.75" customHeight="1" x14ac:dyDescent="0.25">
      <c r="C7" s="9" t="s">
        <v>5</v>
      </c>
      <c r="D7" s="10"/>
      <c r="E7" s="11" t="s">
        <v>6</v>
      </c>
      <c r="F7" s="109" t="s">
        <v>7</v>
      </c>
      <c r="G7" s="122"/>
      <c r="H7" s="122"/>
      <c r="I7" s="12"/>
      <c r="J7" s="12"/>
      <c r="K7" s="12"/>
      <c r="L7" s="12"/>
      <c r="M7" s="12"/>
    </row>
    <row r="8" spans="3:13" ht="33.75" customHeight="1" x14ac:dyDescent="0.25">
      <c r="C8" s="9" t="s">
        <v>8</v>
      </c>
      <c r="D8" s="10"/>
      <c r="E8" s="11" t="s">
        <v>9</v>
      </c>
      <c r="F8" s="109" t="s">
        <v>51</v>
      </c>
      <c r="G8" s="109"/>
      <c r="H8" s="109"/>
      <c r="I8" s="12"/>
      <c r="J8" s="12"/>
      <c r="K8" s="12"/>
      <c r="L8" s="12"/>
      <c r="M8" s="12"/>
    </row>
    <row r="9" spans="3:13" ht="18" customHeight="1" x14ac:dyDescent="0.25">
      <c r="C9" s="9">
        <v>4</v>
      </c>
      <c r="D9" s="10"/>
      <c r="E9" s="13" t="s">
        <v>10</v>
      </c>
      <c r="F9" s="110" t="str">
        <f>"Từ ngày "&amp;TEXT(H16+1,"dd-mm-yyyy")&amp;" đến ngày "&amp;TEXT(F16,"dd-mm-yyyy")</f>
        <v>Từ ngày 19-02-2021 đến ngày 25-02-2021</v>
      </c>
      <c r="G9" s="110"/>
      <c r="H9" s="110"/>
      <c r="I9" s="12"/>
      <c r="J9" s="12"/>
      <c r="K9" s="12"/>
      <c r="L9" s="12"/>
      <c r="M9" s="12"/>
    </row>
    <row r="10" spans="3:13" ht="20.25" customHeight="1" x14ac:dyDescent="0.25">
      <c r="C10" s="14"/>
      <c r="D10" s="10"/>
      <c r="E10" s="15" t="s">
        <v>11</v>
      </c>
      <c r="F10" s="111" t="str">
        <f>"From "&amp;TEXT(H16+1,"dd-mm-yyyy")&amp;" To "&amp;TEXT(F16,"dd-mm-yyyy")</f>
        <v>From 19-02-2021 To 25-02-2021</v>
      </c>
      <c r="G10" s="111"/>
      <c r="H10" s="111"/>
      <c r="I10" s="12"/>
      <c r="J10" s="12"/>
      <c r="K10" s="12"/>
      <c r="L10" s="12"/>
      <c r="M10" s="12"/>
    </row>
    <row r="11" spans="3:13" ht="20.25" customHeight="1" x14ac:dyDescent="0.25">
      <c r="C11" s="9">
        <v>5</v>
      </c>
      <c r="D11" s="10"/>
      <c r="E11" s="13" t="s">
        <v>12</v>
      </c>
      <c r="F11" s="16">
        <f>+F16+1</f>
        <v>44253</v>
      </c>
      <c r="G11" s="17"/>
      <c r="H11" s="17"/>
      <c r="I11" s="12"/>
      <c r="J11" s="12"/>
    </row>
    <row r="12" spans="3:13" ht="18.75" customHeight="1" x14ac:dyDescent="0.25">
      <c r="C12" s="14"/>
      <c r="D12" s="10"/>
      <c r="E12" s="15" t="s">
        <v>13</v>
      </c>
      <c r="F12" s="18">
        <f>+F11</f>
        <v>44253</v>
      </c>
      <c r="G12" s="17"/>
      <c r="H12" s="17"/>
      <c r="I12" s="12"/>
      <c r="J12" s="12"/>
    </row>
    <row r="13" spans="3:13" ht="34.5" customHeight="1" x14ac:dyDescent="0.25">
      <c r="C13" s="19"/>
      <c r="D13" s="10"/>
      <c r="E13" s="12"/>
      <c r="F13" s="12"/>
      <c r="G13" s="20"/>
      <c r="H13" s="20" t="s">
        <v>14</v>
      </c>
      <c r="I13" s="12"/>
      <c r="J13" s="12"/>
      <c r="K13" s="12"/>
      <c r="L13" s="12"/>
      <c r="M13" s="12"/>
    </row>
    <row r="14" spans="3:13" ht="34.5" customHeight="1" x14ac:dyDescent="0.25">
      <c r="C14" s="19" t="s">
        <v>15</v>
      </c>
      <c r="D14" s="10"/>
      <c r="E14" s="12"/>
      <c r="F14" s="12"/>
      <c r="G14" s="20"/>
      <c r="H14" s="20"/>
      <c r="I14" s="12"/>
      <c r="J14" s="12"/>
      <c r="K14" s="12"/>
      <c r="L14" s="12"/>
      <c r="M14" s="12"/>
    </row>
    <row r="15" spans="3:13" ht="51" customHeight="1" x14ac:dyDescent="0.25">
      <c r="C15" s="112" t="s">
        <v>16</v>
      </c>
      <c r="D15" s="114" t="s">
        <v>17</v>
      </c>
      <c r="E15" s="115"/>
      <c r="F15" s="118" t="s">
        <v>18</v>
      </c>
      <c r="G15" s="119"/>
      <c r="H15" s="21" t="s">
        <v>69</v>
      </c>
      <c r="I15" s="22"/>
      <c r="J15" s="22"/>
      <c r="K15" s="22"/>
      <c r="L15" s="22"/>
      <c r="M15" s="22"/>
    </row>
    <row r="16" spans="3:13" ht="17.25" customHeight="1" x14ac:dyDescent="0.25">
      <c r="C16" s="113"/>
      <c r="D16" s="116"/>
      <c r="E16" s="117"/>
      <c r="F16" s="120">
        <f>+H16+7</f>
        <v>44252</v>
      </c>
      <c r="G16" s="121"/>
      <c r="H16" s="23">
        <v>44245</v>
      </c>
      <c r="I16" s="22"/>
      <c r="J16" s="22"/>
      <c r="K16" s="22"/>
      <c r="L16" s="22"/>
      <c r="M16" s="22"/>
    </row>
    <row r="17" spans="3:13" ht="27.75" customHeight="1" x14ac:dyDescent="0.25">
      <c r="C17" s="24" t="s">
        <v>19</v>
      </c>
      <c r="D17" s="94" t="s">
        <v>20</v>
      </c>
      <c r="E17" s="95"/>
      <c r="F17" s="96"/>
      <c r="G17" s="97"/>
      <c r="H17" s="25"/>
      <c r="I17" s="12"/>
      <c r="J17" s="12"/>
      <c r="K17" s="12"/>
      <c r="L17" s="12"/>
      <c r="M17" s="12"/>
    </row>
    <row r="18" spans="3:13" ht="29.25" customHeight="1" x14ac:dyDescent="0.25">
      <c r="C18" s="24" t="s">
        <v>21</v>
      </c>
      <c r="D18" s="107" t="s">
        <v>22</v>
      </c>
      <c r="E18" s="108"/>
      <c r="F18" s="96"/>
      <c r="G18" s="97"/>
      <c r="H18" s="26"/>
      <c r="I18" s="22"/>
      <c r="J18" s="12"/>
      <c r="K18" s="12"/>
      <c r="L18" s="12"/>
      <c r="M18" s="12"/>
    </row>
    <row r="19" spans="3:13" ht="17.25" customHeight="1" x14ac:dyDescent="0.25">
      <c r="C19" s="27" t="s">
        <v>23</v>
      </c>
      <c r="D19" s="78" t="s">
        <v>24</v>
      </c>
      <c r="E19" s="79"/>
      <c r="F19" s="80">
        <f>+H22</f>
        <v>90435792713</v>
      </c>
      <c r="G19" s="81"/>
      <c r="H19" s="26">
        <v>87921268310</v>
      </c>
      <c r="I19" s="22"/>
      <c r="J19" s="12"/>
      <c r="K19" s="12"/>
      <c r="L19" s="12"/>
      <c r="M19" s="12"/>
    </row>
    <row r="20" spans="3:13" ht="17.25" customHeight="1" x14ac:dyDescent="0.25">
      <c r="C20" s="28" t="s">
        <v>25</v>
      </c>
      <c r="D20" s="78" t="s">
        <v>26</v>
      </c>
      <c r="E20" s="79"/>
      <c r="F20" s="105">
        <f>+H23</f>
        <v>13790.46</v>
      </c>
      <c r="G20" s="106"/>
      <c r="H20" s="29">
        <v>13407.018482688401</v>
      </c>
      <c r="I20" s="22"/>
      <c r="J20" s="12"/>
      <c r="K20" s="12"/>
      <c r="L20" s="12"/>
      <c r="M20" s="12"/>
    </row>
    <row r="21" spans="3:13" ht="28.5" customHeight="1" x14ac:dyDescent="0.25">
      <c r="C21" s="24" t="s">
        <v>27</v>
      </c>
      <c r="D21" s="107" t="s">
        <v>28</v>
      </c>
      <c r="E21" s="95"/>
      <c r="F21" s="96"/>
      <c r="G21" s="97"/>
      <c r="H21" s="26"/>
      <c r="I21" s="22"/>
      <c r="J21" s="12"/>
      <c r="K21" s="12"/>
      <c r="L21" s="12"/>
      <c r="M21" s="12"/>
    </row>
    <row r="22" spans="3:13" ht="37.5" customHeight="1" x14ac:dyDescent="0.25">
      <c r="C22" s="27" t="s">
        <v>29</v>
      </c>
      <c r="D22" s="78" t="s">
        <v>24</v>
      </c>
      <c r="E22" s="79"/>
      <c r="F22" s="71"/>
      <c r="G22" s="73">
        <v>90191380796</v>
      </c>
      <c r="H22" s="73">
        <v>90435792713</v>
      </c>
      <c r="I22" s="22"/>
      <c r="J22" s="12"/>
      <c r="K22" s="12"/>
      <c r="L22" s="12"/>
      <c r="M22" s="12"/>
    </row>
    <row r="23" spans="3:13" ht="18" customHeight="1" x14ac:dyDescent="0.25">
      <c r="C23" s="28" t="s">
        <v>30</v>
      </c>
      <c r="D23" s="78" t="s">
        <v>26</v>
      </c>
      <c r="E23" s="79"/>
      <c r="F23" s="74"/>
      <c r="G23" s="72">
        <v>13753.19</v>
      </c>
      <c r="H23" s="72">
        <v>13790.46</v>
      </c>
      <c r="I23" s="22"/>
      <c r="J23" s="12"/>
      <c r="K23" s="12"/>
      <c r="L23" s="12"/>
      <c r="M23" s="12"/>
    </row>
    <row r="24" spans="3:13" ht="32.25" customHeight="1" x14ac:dyDescent="0.25">
      <c r="C24" s="24" t="s">
        <v>31</v>
      </c>
      <c r="D24" s="94" t="s">
        <v>32</v>
      </c>
      <c r="E24" s="95"/>
      <c r="F24" s="96"/>
      <c r="G24" s="97"/>
      <c r="H24" s="26"/>
      <c r="I24" s="22"/>
      <c r="J24" s="12"/>
      <c r="K24" s="12"/>
      <c r="L24" s="12"/>
      <c r="M24" s="12"/>
    </row>
    <row r="25" spans="3:13" ht="33.75" customHeight="1" x14ac:dyDescent="0.25">
      <c r="C25" s="68" t="s">
        <v>33</v>
      </c>
      <c r="D25" s="78" t="s">
        <v>64</v>
      </c>
      <c r="E25" s="79"/>
      <c r="F25" s="80">
        <f>+G22-F19-F26</f>
        <v>-244411917</v>
      </c>
      <c r="G25" s="81"/>
      <c r="H25" s="26">
        <v>2514524403</v>
      </c>
      <c r="I25" s="12"/>
      <c r="J25" s="12"/>
      <c r="K25" s="12"/>
      <c r="L25" s="12"/>
      <c r="M25" s="12"/>
    </row>
    <row r="26" spans="3:13" ht="32.25" customHeight="1" x14ac:dyDescent="0.25">
      <c r="C26" s="68" t="s">
        <v>34</v>
      </c>
      <c r="D26" s="78" t="s">
        <v>65</v>
      </c>
      <c r="E26" s="79"/>
      <c r="F26" s="103">
        <v>0</v>
      </c>
      <c r="G26" s="104"/>
      <c r="H26" s="75">
        <v>0</v>
      </c>
      <c r="I26" s="12"/>
      <c r="J26" s="12"/>
      <c r="K26" s="12"/>
      <c r="L26" s="12"/>
      <c r="M26" s="12"/>
    </row>
    <row r="27" spans="3:13" ht="33.75" customHeight="1" x14ac:dyDescent="0.25">
      <c r="C27" s="68" t="s">
        <v>35</v>
      </c>
      <c r="D27" s="98" t="s">
        <v>66</v>
      </c>
      <c r="E27" s="98"/>
      <c r="F27" s="99">
        <v>0</v>
      </c>
      <c r="G27" s="100"/>
      <c r="H27" s="30">
        <v>0</v>
      </c>
      <c r="I27" s="12"/>
      <c r="J27" s="12"/>
      <c r="K27" s="12"/>
      <c r="L27" s="12"/>
      <c r="M27" s="12"/>
    </row>
    <row r="28" spans="3:13" ht="33.75" customHeight="1" x14ac:dyDescent="0.25">
      <c r="C28" s="68" t="s">
        <v>36</v>
      </c>
      <c r="D28" s="98" t="s">
        <v>67</v>
      </c>
      <c r="E28" s="98"/>
      <c r="F28" s="99">
        <v>0</v>
      </c>
      <c r="G28" s="100"/>
      <c r="H28" s="30">
        <v>0</v>
      </c>
      <c r="I28" s="12"/>
      <c r="J28" s="12"/>
      <c r="K28" s="12"/>
      <c r="L28" s="12"/>
      <c r="M28" s="12"/>
    </row>
    <row r="29" spans="3:13" ht="32.25" customHeight="1" x14ac:dyDescent="0.25">
      <c r="C29" s="24" t="s">
        <v>37</v>
      </c>
      <c r="D29" s="94" t="s">
        <v>70</v>
      </c>
      <c r="E29" s="95"/>
      <c r="F29" s="101">
        <f>+G23-F20</f>
        <v>-37.269999999998618</v>
      </c>
      <c r="G29" s="102"/>
      <c r="H29" s="67">
        <v>383.44151731159764</v>
      </c>
      <c r="I29" s="22"/>
      <c r="J29" s="12"/>
      <c r="K29" s="12"/>
      <c r="L29" s="12"/>
      <c r="M29" s="12"/>
    </row>
    <row r="30" spans="3:13" ht="39.75" customHeight="1" x14ac:dyDescent="0.25">
      <c r="C30" s="24" t="s">
        <v>38</v>
      </c>
      <c r="D30" s="94" t="s">
        <v>68</v>
      </c>
      <c r="E30" s="95"/>
      <c r="F30" s="96"/>
      <c r="G30" s="97"/>
      <c r="H30" s="26"/>
      <c r="I30" s="12"/>
      <c r="J30" s="12"/>
      <c r="K30" s="12"/>
      <c r="L30" s="12"/>
      <c r="M30" s="12"/>
    </row>
    <row r="31" spans="3:13" ht="20.25" customHeight="1" x14ac:dyDescent="0.25">
      <c r="C31" s="68" t="s">
        <v>39</v>
      </c>
      <c r="D31" s="78" t="s">
        <v>40</v>
      </c>
      <c r="E31" s="79"/>
      <c r="F31" s="80">
        <f>+MAX([2]Sheet1!$B$130:$B$199)</f>
        <v>90435792713</v>
      </c>
      <c r="G31" s="81"/>
      <c r="H31" s="26">
        <v>90435792713</v>
      </c>
      <c r="I31" s="12"/>
      <c r="J31" s="12"/>
      <c r="K31" s="12"/>
      <c r="L31" s="12"/>
      <c r="M31" s="12"/>
    </row>
    <row r="32" spans="3:13" ht="20.25" customHeight="1" x14ac:dyDescent="0.25">
      <c r="C32" s="68" t="s">
        <v>41</v>
      </c>
      <c r="D32" s="78" t="s">
        <v>42</v>
      </c>
      <c r="E32" s="79"/>
      <c r="F32" s="80">
        <f>+MIN([2]Sheet1!$B$130:$B$199)</f>
        <v>61430562180</v>
      </c>
      <c r="G32" s="81"/>
      <c r="H32" s="26">
        <v>61430562180</v>
      </c>
      <c r="I32" s="12"/>
      <c r="J32" s="12"/>
      <c r="K32" s="12"/>
      <c r="L32" s="12"/>
      <c r="M32" s="12"/>
    </row>
    <row r="33" spans="3:13" ht="33.75" customHeight="1" x14ac:dyDescent="0.25">
      <c r="C33" s="24" t="s">
        <v>56</v>
      </c>
      <c r="D33" s="76" t="s">
        <v>60</v>
      </c>
      <c r="E33" s="77"/>
      <c r="F33" s="80"/>
      <c r="G33" s="81"/>
      <c r="H33" s="26"/>
      <c r="I33" s="12"/>
      <c r="J33" s="12"/>
      <c r="K33" s="12"/>
      <c r="L33" s="12"/>
      <c r="M33" s="12"/>
    </row>
    <row r="34" spans="3:13" ht="23.25" customHeight="1" x14ac:dyDescent="0.25">
      <c r="C34" s="68" t="s">
        <v>57</v>
      </c>
      <c r="D34" s="78" t="s">
        <v>61</v>
      </c>
      <c r="E34" s="79"/>
      <c r="F34" s="82">
        <v>9824.2999999999993</v>
      </c>
      <c r="G34" s="83"/>
      <c r="H34" s="67">
        <v>9824.2999999999993</v>
      </c>
      <c r="I34" s="12"/>
      <c r="J34" s="12"/>
      <c r="K34" s="12"/>
      <c r="L34" s="12"/>
      <c r="M34" s="12"/>
    </row>
    <row r="35" spans="3:13" ht="23.25" customHeight="1" x14ac:dyDescent="0.25">
      <c r="C35" s="68" t="s">
        <v>58</v>
      </c>
      <c r="D35" s="78" t="s">
        <v>62</v>
      </c>
      <c r="E35" s="79"/>
      <c r="F35" s="80">
        <f>+F34*13296.64</f>
        <v>130630180.35199998</v>
      </c>
      <c r="G35" s="81"/>
      <c r="H35" s="26">
        <v>130630180.35199998</v>
      </c>
      <c r="I35" s="12"/>
      <c r="J35" s="12"/>
      <c r="K35" s="12"/>
      <c r="L35" s="12"/>
      <c r="M35" s="12"/>
    </row>
    <row r="36" spans="3:13" ht="23.25" customHeight="1" x14ac:dyDescent="0.25">
      <c r="C36" s="68" t="s">
        <v>59</v>
      </c>
      <c r="D36" s="78" t="s">
        <v>63</v>
      </c>
      <c r="E36" s="79"/>
      <c r="F36" s="84">
        <f>+F34/6557853.89</f>
        <v>1.4980968110590216E-3</v>
      </c>
      <c r="G36" s="85"/>
      <c r="H36" s="69">
        <v>1.4980968110590216E-3</v>
      </c>
      <c r="I36" s="70"/>
      <c r="J36" s="12"/>
      <c r="K36" s="12"/>
      <c r="L36" s="12"/>
      <c r="M36" s="12"/>
    </row>
    <row r="37" spans="3:13" s="33" customFormat="1" ht="16.5" customHeight="1" x14ac:dyDescent="0.25">
      <c r="C37" s="88"/>
      <c r="D37" s="89"/>
      <c r="E37" s="89"/>
      <c r="F37" s="89"/>
      <c r="G37" s="89"/>
      <c r="H37" s="31"/>
      <c r="I37" s="32"/>
      <c r="J37" s="32"/>
      <c r="K37" s="32"/>
      <c r="L37" s="32"/>
      <c r="M37" s="32"/>
    </row>
    <row r="38" spans="3:13" ht="5.25" customHeight="1" x14ac:dyDescent="0.25">
      <c r="C38" s="34"/>
      <c r="D38" s="34"/>
      <c r="E38" s="34"/>
      <c r="F38" s="35"/>
      <c r="G38" s="36"/>
      <c r="H38" s="31"/>
      <c r="I38" s="37"/>
      <c r="J38" s="37"/>
      <c r="K38" s="37"/>
      <c r="L38" s="37"/>
      <c r="M38" s="37"/>
    </row>
    <row r="39" spans="3:13" ht="15" customHeight="1" x14ac:dyDescent="0.25">
      <c r="C39" s="38"/>
      <c r="D39" s="38"/>
      <c r="E39" s="38" t="s">
        <v>43</v>
      </c>
      <c r="F39" s="39"/>
      <c r="G39" s="90" t="s">
        <v>44</v>
      </c>
      <c r="H39" s="90"/>
      <c r="I39" s="37"/>
      <c r="J39" s="37"/>
      <c r="K39" s="37"/>
      <c r="L39" s="37"/>
      <c r="M39" s="37"/>
    </row>
    <row r="40" spans="3:13" ht="15" customHeight="1" x14ac:dyDescent="0.25">
      <c r="C40" s="40"/>
      <c r="D40" s="41"/>
      <c r="E40" s="42" t="s">
        <v>45</v>
      </c>
      <c r="F40" s="43"/>
      <c r="G40" s="91" t="s">
        <v>46</v>
      </c>
      <c r="H40" s="91"/>
      <c r="I40" s="37"/>
      <c r="J40" s="37"/>
      <c r="K40" s="37"/>
      <c r="L40" s="45"/>
      <c r="M40" s="45"/>
    </row>
    <row r="41" spans="3:13" x14ac:dyDescent="0.25">
      <c r="C41" s="92"/>
      <c r="D41" s="92"/>
      <c r="E41" s="92"/>
      <c r="F41" s="46"/>
      <c r="G41" s="47"/>
      <c r="H41" s="48"/>
      <c r="I41" s="37"/>
      <c r="J41" s="37"/>
      <c r="K41" s="37"/>
      <c r="L41" s="45"/>
      <c r="M41" s="45"/>
    </row>
    <row r="42" spans="3:13" x14ac:dyDescent="0.25">
      <c r="C42" s="92"/>
      <c r="D42" s="92"/>
      <c r="E42" s="92"/>
      <c r="F42" s="49"/>
      <c r="G42" s="50"/>
      <c r="H42" s="51"/>
      <c r="I42" s="37"/>
      <c r="J42" s="37"/>
      <c r="K42" s="37"/>
      <c r="L42" s="45"/>
      <c r="M42" s="45"/>
    </row>
    <row r="43" spans="3:13" x14ac:dyDescent="0.25">
      <c r="C43" s="52"/>
      <c r="D43" s="52"/>
      <c r="E43" s="52"/>
      <c r="F43" s="49"/>
      <c r="G43" s="50"/>
      <c r="H43" s="51"/>
      <c r="I43" s="37"/>
      <c r="J43" s="37"/>
      <c r="K43" s="37"/>
      <c r="L43" s="45"/>
      <c r="M43" s="45"/>
    </row>
    <row r="44" spans="3:13" x14ac:dyDescent="0.25">
      <c r="C44" s="34"/>
      <c r="D44" s="34"/>
      <c r="E44" s="34"/>
      <c r="F44" s="49"/>
      <c r="G44" s="50"/>
      <c r="H44" s="51"/>
      <c r="I44" s="37"/>
      <c r="J44" s="37"/>
      <c r="K44" s="37"/>
      <c r="L44" s="45"/>
      <c r="M44" s="45"/>
    </row>
    <row r="45" spans="3:13" x14ac:dyDescent="0.25">
      <c r="C45" s="34"/>
      <c r="D45" s="34"/>
      <c r="E45" s="34"/>
      <c r="F45" s="49"/>
      <c r="G45" s="50"/>
      <c r="H45" s="51"/>
      <c r="I45" s="37"/>
      <c r="J45" s="37"/>
      <c r="K45" s="37"/>
      <c r="L45" s="45"/>
      <c r="M45" s="45"/>
    </row>
    <row r="46" spans="3:13" x14ac:dyDescent="0.25">
      <c r="C46" s="34"/>
      <c r="D46" s="34"/>
      <c r="E46" s="34"/>
      <c r="F46" s="49"/>
      <c r="G46" s="50"/>
      <c r="H46" s="51"/>
      <c r="I46" s="37"/>
      <c r="J46" s="37"/>
      <c r="K46" s="37"/>
      <c r="L46" s="45"/>
      <c r="M46" s="45"/>
    </row>
    <row r="47" spans="3:13" x14ac:dyDescent="0.25">
      <c r="C47" s="53"/>
      <c r="D47" s="53"/>
      <c r="E47" s="34"/>
      <c r="F47" s="49"/>
      <c r="G47" s="54"/>
      <c r="H47" s="55"/>
      <c r="I47" s="37"/>
      <c r="J47" s="37"/>
      <c r="K47" s="37"/>
      <c r="L47" s="45"/>
      <c r="M47" s="45"/>
    </row>
    <row r="48" spans="3:13" s="56" customFormat="1" ht="33" x14ac:dyDescent="0.25">
      <c r="C48" s="57"/>
      <c r="D48" s="57"/>
      <c r="E48" s="58" t="s">
        <v>47</v>
      </c>
      <c r="F48" s="59"/>
      <c r="G48" s="53" t="s">
        <v>52</v>
      </c>
      <c r="H48" s="60"/>
      <c r="I48" s="61"/>
      <c r="J48" s="61"/>
      <c r="K48" s="61"/>
      <c r="L48" s="62"/>
      <c r="M48" s="62"/>
    </row>
    <row r="49" spans="1:13" s="56" customFormat="1" x14ac:dyDescent="0.25">
      <c r="C49" s="57"/>
      <c r="D49" s="57"/>
      <c r="E49" s="44" t="s">
        <v>48</v>
      </c>
      <c r="F49" s="59"/>
      <c r="G49" s="93" t="s">
        <v>53</v>
      </c>
      <c r="H49" s="93"/>
      <c r="I49" s="61"/>
      <c r="J49" s="61"/>
      <c r="K49" s="61"/>
      <c r="L49" s="62"/>
      <c r="M49" s="62"/>
    </row>
    <row r="50" spans="1:13" s="56" customFormat="1" ht="21" customHeight="1" x14ac:dyDescent="0.25">
      <c r="C50" s="57"/>
      <c r="D50" s="57"/>
      <c r="E50" s="44" t="s">
        <v>49</v>
      </c>
      <c r="F50" s="57"/>
      <c r="G50" s="64" t="s">
        <v>54</v>
      </c>
      <c r="H50" s="63"/>
      <c r="I50" s="61"/>
      <c r="J50" s="61"/>
      <c r="K50" s="61"/>
      <c r="L50" s="62"/>
      <c r="M50" s="62"/>
    </row>
    <row r="51" spans="1:13" ht="107.25" customHeight="1" x14ac:dyDescent="0.25">
      <c r="C51" s="65"/>
      <c r="D51" s="65"/>
      <c r="E51" s="65"/>
      <c r="F51" s="65"/>
      <c r="G51" s="86"/>
      <c r="H51" s="86"/>
    </row>
    <row r="52" spans="1:13" x14ac:dyDescent="0.25">
      <c r="C52" s="65"/>
      <c r="D52" s="65"/>
      <c r="E52" s="65"/>
      <c r="F52" s="65"/>
      <c r="G52" s="65"/>
    </row>
    <row r="53" spans="1:13" s="66" customFormat="1" x14ac:dyDescent="0.25">
      <c r="A53" s="2"/>
      <c r="B53" s="2"/>
      <c r="C53" s="87"/>
      <c r="D53" s="87"/>
      <c r="E53" s="87"/>
      <c r="F53" s="65"/>
      <c r="G53" s="65"/>
      <c r="I53" s="2"/>
      <c r="J53" s="2"/>
      <c r="K53" s="2"/>
      <c r="L53" s="2"/>
      <c r="M53" s="2"/>
    </row>
    <row r="54" spans="1:13" s="66" customFormat="1" x14ac:dyDescent="0.25">
      <c r="A54" s="2"/>
      <c r="B54" s="2"/>
      <c r="C54" s="65"/>
      <c r="D54" s="65"/>
      <c r="E54" s="65"/>
      <c r="F54" s="65"/>
      <c r="G54" s="65"/>
      <c r="I54" s="2"/>
      <c r="J54" s="2"/>
      <c r="K54" s="2"/>
      <c r="L54" s="2"/>
      <c r="M54" s="2"/>
    </row>
    <row r="55" spans="1:13" s="66" customFormat="1" x14ac:dyDescent="0.25">
      <c r="A55" s="2"/>
      <c r="B55" s="2"/>
      <c r="C55" s="65"/>
      <c r="D55" s="65"/>
      <c r="E55" s="65"/>
      <c r="F55" s="65"/>
      <c r="G55" s="65"/>
      <c r="I55" s="2"/>
      <c r="J55" s="2"/>
      <c r="K55" s="2"/>
      <c r="L55" s="2"/>
      <c r="M55" s="2"/>
    </row>
    <row r="56" spans="1:13" s="66" customFormat="1" x14ac:dyDescent="0.25">
      <c r="A56" s="2"/>
      <c r="B56" s="2"/>
      <c r="C56" s="65"/>
      <c r="D56" s="65"/>
      <c r="E56" s="65"/>
      <c r="F56" s="65"/>
      <c r="G56" s="65"/>
      <c r="I56" s="2"/>
      <c r="J56" s="2"/>
      <c r="K56" s="2"/>
      <c r="L56" s="2"/>
      <c r="M56" s="2"/>
    </row>
    <row r="57" spans="1:13" s="66" customFormat="1" x14ac:dyDescent="0.25">
      <c r="A57" s="2"/>
      <c r="B57" s="2"/>
      <c r="C57" s="65"/>
      <c r="D57" s="65"/>
      <c r="E57" s="65"/>
      <c r="F57" s="65"/>
      <c r="G57" s="65"/>
      <c r="I57" s="2"/>
      <c r="J57" s="2"/>
      <c r="K57" s="2"/>
      <c r="L57" s="2"/>
      <c r="M57" s="2"/>
    </row>
    <row r="58" spans="1:13" s="66" customFormat="1" x14ac:dyDescent="0.25">
      <c r="A58" s="2"/>
      <c r="B58" s="2"/>
      <c r="C58" s="65"/>
      <c r="D58" s="65"/>
      <c r="E58" s="65"/>
      <c r="F58" s="65"/>
      <c r="G58" s="65"/>
      <c r="I58" s="2"/>
      <c r="J58" s="2"/>
      <c r="K58" s="2"/>
      <c r="L58" s="2"/>
      <c r="M58" s="2"/>
    </row>
    <row r="59" spans="1:13" s="66" customFormat="1" x14ac:dyDescent="0.25">
      <c r="A59" s="2"/>
      <c r="B59" s="2"/>
      <c r="C59" s="65"/>
      <c r="D59" s="65"/>
      <c r="E59" s="65"/>
      <c r="F59" s="65"/>
      <c r="G59" s="65"/>
      <c r="I59" s="2"/>
      <c r="J59" s="2"/>
      <c r="K59" s="2"/>
      <c r="L59" s="2"/>
      <c r="M59" s="2"/>
    </row>
    <row r="60" spans="1:13" s="66" customFormat="1" x14ac:dyDescent="0.25">
      <c r="A60" s="2"/>
      <c r="B60" s="2"/>
      <c r="C60" s="65"/>
      <c r="D60" s="65"/>
      <c r="E60" s="65"/>
      <c r="F60" s="65"/>
      <c r="G60" s="65"/>
      <c r="I60" s="2"/>
      <c r="J60" s="2"/>
      <c r="K60" s="2"/>
      <c r="L60" s="2"/>
      <c r="M60" s="2"/>
    </row>
    <row r="61" spans="1:13" s="66" customFormat="1" x14ac:dyDescent="0.25">
      <c r="A61" s="2"/>
      <c r="B61" s="2"/>
      <c r="C61" s="65"/>
      <c r="D61" s="2"/>
      <c r="E61" s="2"/>
      <c r="F61" s="2"/>
      <c r="G61" s="2"/>
      <c r="I61" s="2"/>
      <c r="J61" s="2"/>
      <c r="K61" s="2"/>
      <c r="L61" s="2"/>
      <c r="M61" s="2"/>
    </row>
    <row r="62" spans="1:13" s="66" customFormat="1" x14ac:dyDescent="0.25">
      <c r="A62" s="2"/>
      <c r="B62" s="2"/>
      <c r="C62" s="65"/>
      <c r="D62" s="2"/>
      <c r="E62" s="2"/>
      <c r="F62" s="2"/>
      <c r="G62" s="2"/>
      <c r="I62" s="2"/>
      <c r="J62" s="2"/>
      <c r="K62" s="2"/>
      <c r="L62" s="2"/>
      <c r="M62" s="2"/>
    </row>
  </sheetData>
  <mergeCells count="58">
    <mergeCell ref="F7:H7"/>
    <mergeCell ref="C1:H1"/>
    <mergeCell ref="C2:H2"/>
    <mergeCell ref="C3:H3"/>
    <mergeCell ref="C4:H4"/>
    <mergeCell ref="F6:H6"/>
    <mergeCell ref="F8:H8"/>
    <mergeCell ref="F9:H9"/>
    <mergeCell ref="F10:H10"/>
    <mergeCell ref="C15:C16"/>
    <mergeCell ref="D15:E16"/>
    <mergeCell ref="F15:G15"/>
    <mergeCell ref="F16:G16"/>
    <mergeCell ref="D17:E17"/>
    <mergeCell ref="F17:G17"/>
    <mergeCell ref="D18:E18"/>
    <mergeCell ref="F18:G18"/>
    <mergeCell ref="D19:E19"/>
    <mergeCell ref="F19:G19"/>
    <mergeCell ref="D22:E22"/>
    <mergeCell ref="D23:E23"/>
    <mergeCell ref="D20:E20"/>
    <mergeCell ref="F20:G20"/>
    <mergeCell ref="D21:E21"/>
    <mergeCell ref="F21:G21"/>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G51:H51"/>
    <mergeCell ref="C53:E53"/>
    <mergeCell ref="C37:G37"/>
    <mergeCell ref="G39:H39"/>
    <mergeCell ref="G40:H40"/>
    <mergeCell ref="C41:E42"/>
    <mergeCell ref="G49:H49"/>
    <mergeCell ref="D33:E33"/>
    <mergeCell ref="D34:E34"/>
    <mergeCell ref="D35:E35"/>
    <mergeCell ref="D36:E36"/>
    <mergeCell ref="F33:G33"/>
    <mergeCell ref="F34:G34"/>
    <mergeCell ref="F35:G35"/>
    <mergeCell ref="F36:G36"/>
  </mergeCells>
  <printOptions horizontalCentered="1"/>
  <pageMargins left="0.70866141732283472" right="0.70866141732283472" top="0.23622047244094491" bottom="0.23622047244094491" header="0.31496062992125984" footer="0.31496062992125984"/>
  <pageSetup paperSize="9" scale="5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8jcczHrgj+km7UMawg9xADX8oWQ=</DigestValue>
    </Reference>
    <Reference URI="#idOfficeObject" Type="http://www.w3.org/2000/09/xmldsig#Object">
      <DigestMethod Algorithm="http://www.w3.org/2000/09/xmldsig#sha1"/>
      <DigestValue>G3MnDgWhQX8Tx3+3dpx0MCPD4EA=</DigestValue>
    </Reference>
  </SignedInfo>
  <SignatureValue>
    bMrtWTGXDPuqU4iWn/6yzzkAWUj/Rz0n75bsFCsJ6UVfaWDAW8smGDyse99dWxYJVayLyTU2
    sxtUZEkZn863L7utZhupcXFrFBhfGcBX/B3IW54YGmaGxBFqXhS/zPw+8gKKerzqvTFt4FMU
    rihCDd4Ld56hQnhc+W76mvA0HF8=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MpxhfRf6wuXCyKw/AL6iPXc5qAc=</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P0fk3gS/BBjfq8qA0rOh1ZmuuOc=</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s9UAikoDMA9Y9q40m10/OwpqyI8=</DigestValue>
      </Reference>
      <Reference URI="/xl/media/image1.png?ContentType=image/png">
        <DigestMethod Algorithm="http://www.w3.org/2000/09/xmldsig#sha1"/>
        <DigestValue>S5CPmv46Sj4beG1st/IvFWBiCeI=</DigestValue>
      </Reference>
      <Reference URI="/xl/printerSettings/printerSettings1.bin?ContentType=application/vnd.openxmlformats-officedocument.spreadsheetml.printerSettings">
        <DigestMethod Algorithm="http://www.w3.org/2000/09/xmldsig#sha1"/>
        <DigestValue>U7pqHyWUeVuB+T1iKCEiqSTyChY=</DigestValue>
      </Reference>
      <Reference URI="/xl/sharedStrings.xml?ContentType=application/vnd.openxmlformats-officedocument.spreadsheetml.sharedStrings+xml">
        <DigestMethod Algorithm="http://www.w3.org/2000/09/xmldsig#sha1"/>
        <DigestValue>en2rU0kg+Z3hhKXwRTzn9neqnRc=</DigestValue>
      </Reference>
      <Reference URI="/xl/styles.xml?ContentType=application/vnd.openxmlformats-officedocument.spreadsheetml.styles+xml">
        <DigestMethod Algorithm="http://www.w3.org/2000/09/xmldsig#sha1"/>
        <DigestValue>2btFs3kYykR8GKmzt12xdl+hC9s=</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8K4ct1LT67h88aONW/ia94h+J+Q=</DigestValue>
      </Reference>
    </Manifest>
    <SignatureProperties>
      <SignatureProperty Id="idSignatureTime" Target="#idPackageSignature">
        <mdssi:SignatureTime>
          <mdssi:Format>YYYY-MM-DDThh:mm:ssTZD</mdssi:Format>
          <mdssi:Value>2021-03-02T03:22:25Z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wfI2Nm5nzG4/APG4XaHxZ4Ahzww=</DigestValue>
    </Reference>
    <Reference Type="http://www.w3.org/2000/09/xmldsig#Object" URI="#idOfficeObject">
      <DigestMethod Algorithm="http://www.w3.org/2000/09/xmldsig#sha1"/>
      <DigestValue>SkWoLTNyBfASpCZUJe5mtnd2vSQ=</DigestValue>
    </Reference>
    <Reference Type="http://uri.etsi.org/01903#SignedProperties" URI="#idSignedProperties">
      <Transforms>
        <Transform Algorithm="http://www.w3.org/TR/2001/REC-xml-c14n-20010315"/>
      </Transforms>
      <DigestMethod Algorithm="http://www.w3.org/2000/09/xmldsig#sha1"/>
      <DigestValue>qSIG8Dxc9jv6D+tXVK/4pelpdV8=</DigestValue>
    </Reference>
  </SignedInfo>
  <SignatureValue>Ts2PSkLB+xBu6vAXdcnkj11AyqKg+1onlmKE4JH01udEnJyV4CHrK0b+0GEpIUbaKhVCCPJ79VaK
TPhjPuWsj/IS2yfIvc7rYJuGvx2gkfMALf0rKhJSlBV+cD/d31n7//rQuqT8zL3vfSKqOhqOzlc/
g39ZHZmoLWuuqMY/rgg=</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MpxhfRf6wuXCyKw/AL6iPXc5qAc=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P0fk3gS/BBjfq8qA0rOh1ZmuuOc=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jQsxPnH3PPo0BeTdYm5v0j4jLIc=</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s9UAikoDMA9Y9q40m10/OwpqyI8=</DigestValue>
      </Reference>
      <Reference URI="/xl/media/image1.png?ContentType=image/png">
        <DigestMethod Algorithm="http://www.w3.org/2000/09/xmldsig#sha1"/>
        <DigestValue>S5CPmv46Sj4beG1st/IvFWBiCeI=</DigestValue>
      </Reference>
      <Reference URI="/xl/printerSettings/printerSettings1.bin?ContentType=application/vnd.openxmlformats-officedocument.spreadsheetml.printerSettings">
        <DigestMethod Algorithm="http://www.w3.org/2000/09/xmldsig#sha1"/>
        <DigestValue>U7pqHyWUeVuB+T1iKCEiqSTyChY=</DigestValue>
      </Reference>
      <Reference URI="/xl/sharedStrings.xml?ContentType=application/vnd.openxmlformats-officedocument.spreadsheetml.sharedStrings+xml">
        <DigestMethod Algorithm="http://www.w3.org/2000/09/xmldsig#sha1"/>
        <DigestValue>en2rU0kg+Z3hhKXwRTzn9neqnRc=</DigestValue>
      </Reference>
      <Reference URI="/xl/styles.xml?ContentType=application/vnd.openxmlformats-officedocument.spreadsheetml.styles+xml">
        <DigestMethod Algorithm="http://www.w3.org/2000/09/xmldsig#sha1"/>
        <DigestValue>2btFs3kYykR8GKmzt12xdl+hC9s=</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8K4ct1LT67h88aONW/ia94h+J+Q=</DigestValue>
      </Reference>
    </Manifest>
    <SignatureProperties>
      <SignatureProperty Id="idSignatureTime" Target="#idPackageSignature">
        <mdssi:SignatureTime xmlns:mdssi="http://schemas.openxmlformats.org/package/2006/digital-signature">
          <mdssi:Format>YYYY-MM-DDThh:mm:ssTZD</mdssi:Format>
          <mdssi:Value>2021-03-02T11:35:49Z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16.0.13127/21</OfficeVersion>
          <ApplicationVersion>16.0.13127</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2021-03-02T11:35:49Z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2021-02-24T07:43:37Z</cp:lastPrinted>
  <dcterms:created xsi:type="dcterms:W3CDTF">2021-01-07T09:02:44Z</dcterms:created>
  <dcterms:modified xsi:type="dcterms:W3CDTF">2021-02-26T08:35:01Z</dcterms:modified>
</cp:coreProperties>
</file>